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Sheet'!$A$1:$F$58</definedName>
  </definedNames>
  <calcPr calcId="152511"/>
</workbook>
</file>

<file path=xl/calcChain.xml><?xml version="1.0" encoding="utf-8"?>
<calcChain xmlns="http://schemas.openxmlformats.org/spreadsheetml/2006/main">
  <c r="C33" i="5" l="1"/>
  <c r="C32" i="5"/>
  <c r="E30" i="5"/>
  <c r="E29" i="5"/>
  <c r="E28" i="5"/>
  <c r="E27" i="5"/>
  <c r="E26" i="5"/>
  <c r="E25" i="5"/>
  <c r="D24" i="5"/>
  <c r="D32" i="5" s="1"/>
  <c r="E23" i="5"/>
  <c r="E22" i="5"/>
  <c r="E21" i="5"/>
  <c r="E20" i="5"/>
  <c r="D18" i="5"/>
  <c r="D34" i="5" s="1"/>
  <c r="C18" i="5"/>
  <c r="E16" i="5"/>
  <c r="E15" i="5"/>
  <c r="E14" i="5"/>
  <c r="E13" i="5"/>
  <c r="E12" i="5"/>
  <c r="E11" i="5"/>
  <c r="E10" i="5"/>
  <c r="E18" i="5" s="1"/>
  <c r="A5" i="5"/>
  <c r="D28" i="4"/>
  <c r="C28" i="4"/>
  <c r="E26" i="4"/>
  <c r="E25" i="4"/>
  <c r="E24" i="4"/>
  <c r="E23" i="4"/>
  <c r="E22" i="4"/>
  <c r="E21" i="4"/>
  <c r="E20" i="4"/>
  <c r="E19" i="4"/>
  <c r="E18" i="4"/>
  <c r="E28" i="4" s="1"/>
  <c r="E16" i="4"/>
  <c r="D16" i="4"/>
  <c r="D30" i="4" s="1"/>
  <c r="C16" i="4"/>
  <c r="C29" i="4" s="1"/>
  <c r="E14" i="4"/>
  <c r="E13" i="4"/>
  <c r="E12" i="4"/>
  <c r="E11" i="4"/>
  <c r="E10" i="4"/>
  <c r="A5" i="4"/>
  <c r="C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6" i="3"/>
  <c r="D54" i="3" s="1"/>
  <c r="E35" i="3"/>
  <c r="E34" i="3"/>
  <c r="E33" i="3"/>
  <c r="E32" i="3"/>
  <c r="E31" i="3"/>
  <c r="E30" i="3"/>
  <c r="E29" i="3"/>
  <c r="E28" i="3"/>
  <c r="E27" i="3"/>
  <c r="E26" i="3"/>
  <c r="D24" i="3"/>
  <c r="D56" i="3" s="1"/>
  <c r="C24" i="3"/>
  <c r="C55" i="3" s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24" i="3" s="1"/>
  <c r="A5" i="3"/>
  <c r="B31" i="2"/>
  <c r="B28" i="2"/>
  <c r="B20" i="2"/>
  <c r="B12" i="2"/>
  <c r="A4" i="2"/>
  <c r="E47" i="1"/>
  <c r="D47" i="1"/>
  <c r="C47" i="1"/>
  <c r="F47" i="1" s="1"/>
  <c r="E46" i="1"/>
  <c r="E49" i="1" s="1"/>
  <c r="E52" i="1" s="1"/>
  <c r="D46" i="1"/>
  <c r="C46" i="1"/>
  <c r="F46" i="1" s="1"/>
  <c r="E42" i="1"/>
  <c r="D42" i="1"/>
  <c r="C39" i="1"/>
  <c r="F39" i="1" s="1"/>
  <c r="F38" i="1"/>
  <c r="F37" i="1"/>
  <c r="F36" i="1"/>
  <c r="F35" i="1"/>
  <c r="F34" i="1"/>
  <c r="F33" i="1"/>
  <c r="F32" i="1"/>
  <c r="F31" i="1"/>
  <c r="F30" i="1"/>
  <c r="E26" i="1"/>
  <c r="D26" i="1"/>
  <c r="F24" i="1"/>
  <c r="F23" i="1"/>
  <c r="F22" i="1"/>
  <c r="F21" i="1"/>
  <c r="C20" i="1"/>
  <c r="C26" i="1" s="1"/>
  <c r="F16" i="1"/>
  <c r="F15" i="1"/>
  <c r="F14" i="1"/>
  <c r="F13" i="1"/>
  <c r="F12" i="1"/>
  <c r="F11" i="1"/>
  <c r="D49" i="1" l="1"/>
  <c r="D52" i="1" s="1"/>
  <c r="E24" i="5"/>
  <c r="E32" i="5" s="1"/>
  <c r="E36" i="3"/>
  <c r="E54" i="3" s="1"/>
  <c r="D54" i="1"/>
  <c r="F49" i="1"/>
  <c r="E54" i="1"/>
  <c r="F26" i="1"/>
  <c r="C40" i="1"/>
  <c r="F20" i="1"/>
  <c r="C49" i="1"/>
  <c r="F40" i="1" l="1"/>
  <c r="F42" i="1" s="1"/>
  <c r="F52" i="1" s="1"/>
  <c r="F54" i="1" s="1"/>
  <c r="C42" i="1"/>
  <c r="C52" i="1" s="1"/>
  <c r="C54" i="1" s="1"/>
</calcChain>
</file>

<file path=xl/sharedStrings.xml><?xml version="1.0" encoding="utf-8"?>
<sst xmlns="http://schemas.openxmlformats.org/spreadsheetml/2006/main" count="241" uniqueCount="191">
  <si>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</si>
  <si>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</si>
  <si>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</si>
  <si>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</si>
  <si>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</si>
  <si>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</si>
  <si>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</si>
  <si>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</si>
  <si>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</si>
  <si>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Student Receivables</t>
  </si>
  <si>
    <t>Accrued Interest</t>
  </si>
  <si>
    <t>Accounts Receivable</t>
  </si>
  <si>
    <t>Total Assets</t>
  </si>
  <si>
    <t>Liabilities</t>
  </si>
  <si>
    <t>Suspense</t>
  </si>
  <si>
    <t>Deferred Income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</si>
  <si>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</si>
  <si>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</si>
  <si>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</si>
  <si>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</si>
  <si>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</si>
  <si>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</si>
  <si>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</si>
  <si>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</si>
  <si>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</si>
  <si>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</si>
  <si>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</si>
  <si>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</si>
  <si>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</si>
  <si>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</si>
  <si>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</si>
  <si>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</si>
  <si>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</si>
  <si>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</si>
  <si>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</si>
  <si>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Prepaid Expense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</si>
  <si>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</si>
  <si>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</si>
  <si>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</si>
  <si>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</si>
  <si>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</si>
  <si>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</si>
  <si>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</si>
  <si>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</si>
  <si>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</si>
  <si>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</si>
  <si>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</si>
  <si>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</si>
  <si>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</si>
  <si>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</si>
  <si>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</si>
  <si>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</si>
  <si>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</si>
  <si>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</si>
  <si>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</si>
  <si>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</si>
  <si>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</si>
  <si>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</si>
  <si>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</si>
  <si>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</si>
  <si>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</si>
  <si>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</si>
  <si>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</si>
  <si>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</si>
  <si>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</si>
  <si>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</si>
  <si>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</si>
  <si>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</si>
  <si>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</si>
  <si>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</si>
  <si>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</si>
  <si>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</si>
  <si>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</si>
  <si>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</si>
  <si>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</si>
  <si>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</si>
  <si>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</si>
  <si>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</si>
  <si>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</si>
  <si>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</si>
  <si>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</si>
  <si>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</si>
  <si>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</si>
  <si>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</si>
  <si>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</si>
  <si>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</si>
  <si>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</si>
  <si>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</si>
  <si>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</si>
  <si>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</si>
  <si>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</si>
  <si>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</si>
  <si>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</si>
  <si>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</si>
  <si>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</si>
  <si>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</si>
  <si>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</si>
  <si>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</si>
  <si>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</si>
  <si>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</si>
  <si>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</si>
  <si>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</si>
  <si>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</si>
  <si>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</si>
  <si>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</si>
  <si>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</si>
  <si>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</si>
  <si>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</si>
  <si>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</si>
  <si>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</si>
  <si>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</si>
  <si>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</si>
  <si>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</si>
  <si>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</si>
  <si>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</si>
  <si>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</si>
  <si>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</si>
  <si>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</si>
  <si>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</si>
  <si>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</si>
  <si>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</si>
  <si>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</si>
  <si>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</si>
  <si>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</si>
  <si>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</si>
  <si>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</si>
  <si>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</si>
  <si>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</si>
  <si>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</si>
  <si>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</si>
  <si>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</si>
  <si>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</si>
  <si>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</si>
  <si>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</si>
  <si>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</si>
  <si>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</si>
  <si>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</si>
  <si>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</si>
  <si>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</si>
  <si>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</si>
  <si>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</si>
  <si>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</si>
  <si>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</si>
  <si>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</si>
  <si>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</si>
  <si>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</si>
  <si>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</si>
  <si>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</si>
  <si>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</si>
  <si>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</si>
  <si>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</si>
  <si>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</si>
  <si>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</si>
  <si>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</si>
  <si>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</si>
  <si>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</si>
  <si>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</si>
  <si>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</si>
  <si>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</si>
  <si>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</si>
  <si>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</si>
  <si>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</si>
  <si>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</si>
  <si>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</si>
  <si>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</si>
  <si>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</si>
  <si>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</si>
  <si>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</si>
  <si>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</si>
  <si>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</si>
  <si>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</si>
  <si>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</si>
  <si>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</si>
  <si>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</si>
  <si>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</si>
  <si>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</si>
  <si>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</si>
  <si>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Due From Fund 11</t>
  </si>
  <si>
    <t>Due From Fund 12</t>
  </si>
  <si>
    <t>Due From Fund 01</t>
  </si>
  <si>
    <t>Due From Fund 71</t>
  </si>
  <si>
    <t>Due To Fund 01</t>
  </si>
  <si>
    <t>Due To Fund 11</t>
  </si>
  <si>
    <t>Due To Fund 12</t>
  </si>
  <si>
    <t>Due To Fund 72</t>
  </si>
  <si>
    <t>Due To Fund 73</t>
  </si>
  <si>
    <t>71-0000-1960-696530-48981</t>
  </si>
  <si>
    <t xml:space="preserve">Interfund Trf </t>
  </si>
  <si>
    <t>73-0000-1960-696530-48981</t>
  </si>
  <si>
    <t>Interfund Trf frm Unrest</t>
  </si>
  <si>
    <t>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</si>
</sst>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40" fontId="5" fillId="2" borderId="0" xfId="0" applyNumberFormat="1" applyFont="1" applyFill="1"/>
    <xf numFmtId="40" fontId="3" fillId="2" borderId="0" xfId="0" applyNumberFormat="1" applyFont="1" applyFill="1" applyAlignment="1">
      <alignment vertical="center"/>
    </xf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0" fontId="8" fillId="2" borderId="0" xfId="0" applyFont="1" applyFill="1"/>
    <xf numFmtId="40" fontId="8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0" fontId="0" fillId="0" borderId="12" xfId="0" applyNumberFormat="1" applyFont="1" applyBorder="1"/>
    <xf numFmtId="40" fontId="11" fillId="0" borderId="8" xfId="0" applyNumberFormat="1" applyFont="1" applyBorder="1"/>
    <xf numFmtId="40" fontId="0" fillId="0" borderId="14" xfId="0" applyNumberFormat="1" applyFont="1" applyBorder="1"/>
    <xf numFmtId="40" fontId="14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40" fontId="3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9" fillId="2" borderId="0" xfId="0" applyNumberFormat="1" applyFont="1" applyFill="1" applyAlignment="1">
      <alignment horizontal="center"/>
    </xf>
    <xf numFmtId="0" fontId="10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EOM%2015-16/ASMJC-Financial%20Statements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5BS"/>
      <sheetName val="Jul15IS"/>
      <sheetName val="Jul15-BVA-71"/>
      <sheetName val="Jul15-BVA-72"/>
      <sheetName val="Jul15-BVA-73"/>
      <sheetName val="Aug15BS"/>
      <sheetName val="Aug15IS"/>
      <sheetName val="Aug15-BVA-71"/>
      <sheetName val="Aug14-BVA-72"/>
      <sheetName val="Aug14-BVA-73"/>
      <sheetName val="Sep15BS"/>
      <sheetName val="Sep15IS"/>
      <sheetName val="Sept15-BVA-71"/>
      <sheetName val="Sept15-BVA-72"/>
      <sheetName val="Sept15-BVA-73"/>
      <sheetName val="Oct15BS"/>
      <sheetName val="Oct15IS"/>
      <sheetName val="Oct15-BVA-71"/>
      <sheetName val="Oct15-BVA-72"/>
      <sheetName val="Oct15-BVA-73"/>
      <sheetName val="Nov15BS"/>
      <sheetName val="Nov15IS"/>
      <sheetName val="Nov15-BVA-71"/>
      <sheetName val="Nov15-BVA-72"/>
      <sheetName val="Nov15-BVA-73"/>
      <sheetName val="Dec15BS"/>
      <sheetName val="Dec15IS"/>
      <sheetName val="Dec15-BVA-71"/>
      <sheetName val="Dec15-BVA-72"/>
      <sheetName val="Dec15-BVA-73"/>
      <sheetName val="Jan16BS"/>
      <sheetName val="Jan16IS"/>
      <sheetName val="Jan16-BVA-71"/>
      <sheetName val="Jan16-BVA-72"/>
      <sheetName val="Jan16-BVA-73"/>
      <sheetName val="Feb16BS"/>
      <sheetName val="Feb16IS"/>
      <sheetName val="Feb16-BVA-71"/>
      <sheetName val="Feb16-BVA-72"/>
      <sheetName val="Feb16-BVA-73"/>
      <sheetName val="Mar15BS"/>
      <sheetName val="Mar15IS"/>
      <sheetName val="Mar15-BVA-71"/>
      <sheetName val="Mar 15-BVA-72"/>
      <sheetName val="Mar 15-BVA-73"/>
      <sheetName val="Apr15BS"/>
      <sheetName val="Apr15IS"/>
      <sheetName val="Apr15-BVA-71"/>
      <sheetName val="Apr15-BVA-72"/>
      <sheetName val="Apr15-BVA-73"/>
      <sheetName val="May15BS"/>
      <sheetName val="May15IS"/>
      <sheetName val="May15-BVA-71"/>
      <sheetName val="May15-BVA-72"/>
      <sheetName val="May15-BVA-73"/>
      <sheetName val="Jun15BS"/>
      <sheetName val="Jun15IS"/>
      <sheetName val="Jun15-BVA-71"/>
      <sheetName val="Jun15-BVA-72"/>
      <sheetName val="Jun15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A4" t="str">
            <v>February 2016</v>
          </cell>
        </row>
      </sheetData>
      <sheetData sheetId="36">
        <row r="12">
          <cell r="B12">
            <v>-136266.41</v>
          </cell>
        </row>
        <row r="20">
          <cell r="B20">
            <v>16620.39</v>
          </cell>
        </row>
        <row r="28">
          <cell r="B28">
            <v>35850.78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1.332031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0" t="s">
        <v>0</v>
      </c>
      <c r="B1" s="60"/>
      <c r="C1" s="61"/>
      <c r="D1" s="61"/>
      <c r="E1" s="61"/>
      <c r="F1" s="61"/>
    </row>
    <row r="2" spans="1:23" ht="15" x14ac:dyDescent="0.25">
      <c r="A2" s="62" t="s">
        <v>1</v>
      </c>
      <c r="B2" s="62"/>
      <c r="C2" s="63"/>
      <c r="D2" s="63"/>
      <c r="E2" s="63"/>
      <c r="F2" s="63"/>
    </row>
    <row r="3" spans="1:23" ht="15" x14ac:dyDescent="0.25">
      <c r="A3" s="62" t="s">
        <v>2</v>
      </c>
      <c r="B3" s="62"/>
      <c r="C3" s="63"/>
      <c r="D3" s="63"/>
      <c r="E3" s="63"/>
      <c r="F3" s="63"/>
    </row>
    <row r="4" spans="1:23" ht="15" x14ac:dyDescent="0.25">
      <c r="A4" s="64" t="s">
        <v>190</v>
      </c>
      <c r="B4" s="64"/>
      <c r="C4" s="63"/>
      <c r="D4" s="63"/>
      <c r="E4" s="63"/>
      <c r="F4" s="63"/>
    </row>
    <row r="5" spans="1:23" ht="13.8" thickBot="1" x14ac:dyDescent="0.3">
      <c r="A5" s="52"/>
      <c r="B5" s="53"/>
      <c r="C5" s="53"/>
      <c r="D5" s="53"/>
      <c r="E5" s="53"/>
      <c r="F5" s="53"/>
    </row>
    <row r="6" spans="1:23" ht="15" x14ac:dyDescent="0.25">
      <c r="A6" s="8"/>
      <c r="B6" s="54" t="s">
        <v>36</v>
      </c>
      <c r="C6" s="55"/>
      <c r="D6" s="9" t="s">
        <v>3</v>
      </c>
      <c r="E6" s="10" t="s">
        <v>3</v>
      </c>
      <c r="F6" s="58" t="s">
        <v>4</v>
      </c>
      <c r="G6" s="44"/>
      <c r="H6" s="44"/>
      <c r="I6" s="44"/>
      <c r="J6" s="44"/>
      <c r="S6" s="44"/>
      <c r="T6" s="44"/>
    </row>
    <row r="7" spans="1:23" ht="15.6" thickBot="1" x14ac:dyDescent="0.3">
      <c r="A7" s="11"/>
      <c r="B7" s="56"/>
      <c r="C7" s="57"/>
      <c r="D7" s="12">
        <v>72</v>
      </c>
      <c r="E7" s="13">
        <v>73</v>
      </c>
      <c r="F7" s="59"/>
      <c r="G7" s="14"/>
      <c r="H7" s="14"/>
      <c r="I7" s="14"/>
      <c r="J7" s="14"/>
      <c r="S7" s="14"/>
      <c r="T7" s="14"/>
      <c r="U7" s="44"/>
      <c r="V7" s="44"/>
      <c r="W7" s="44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177</v>
      </c>
      <c r="D11" s="5">
        <v>2142.92</v>
      </c>
      <c r="F11" s="5">
        <f>+C11+D11+E11</f>
        <v>2142.92</v>
      </c>
    </row>
    <row r="12" spans="1:23" ht="14.25" customHeight="1" x14ac:dyDescent="0.35">
      <c r="A12" s="4" t="s">
        <v>178</v>
      </c>
      <c r="F12" s="5">
        <f>+C12+D12+E12</f>
        <v>0</v>
      </c>
      <c r="G12" s="16"/>
    </row>
    <row r="13" spans="1:23" ht="14.25" customHeight="1" x14ac:dyDescent="0.35">
      <c r="A13" s="4" t="s">
        <v>179</v>
      </c>
      <c r="F13" s="5">
        <f>+C13+D13+E13</f>
        <v>0</v>
      </c>
      <c r="G13" s="16"/>
    </row>
    <row r="14" spans="1:23" ht="14.25" customHeight="1" x14ac:dyDescent="0.25">
      <c r="A14" s="4" t="s">
        <v>180</v>
      </c>
      <c r="B14" s="17"/>
      <c r="D14" s="5">
        <v>316624.36</v>
      </c>
      <c r="E14" s="5">
        <v>713333.36</v>
      </c>
      <c r="F14" s="5">
        <f t="shared" ref="F14:F24" si="0">+C14+D14+E14</f>
        <v>1029957.72</v>
      </c>
    </row>
    <row r="15" spans="1:23" ht="14.25" customHeight="1" x14ac:dyDescent="0.25">
      <c r="A15" s="4" t="s">
        <v>6</v>
      </c>
      <c r="C15" s="5">
        <v>1000</v>
      </c>
      <c r="F15" s="5">
        <f t="shared" si="0"/>
        <v>1000</v>
      </c>
    </row>
    <row r="16" spans="1:23" ht="14.25" customHeight="1" x14ac:dyDescent="0.25">
      <c r="A16" s="4" t="s">
        <v>7</v>
      </c>
      <c r="C16" s="5">
        <v>114959.59</v>
      </c>
      <c r="F16" s="5">
        <f>+C16+D16+E16</f>
        <v>114959.59</v>
      </c>
    </row>
    <row r="17" spans="1:23" ht="14.25" customHeight="1" x14ac:dyDescent="0.25">
      <c r="A17" s="18" t="s">
        <v>8</v>
      </c>
      <c r="B17" s="19">
        <v>359152.35</v>
      </c>
      <c r="C17" s="19"/>
      <c r="D17" s="19"/>
      <c r="E17" s="19"/>
      <c r="F17" s="19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8" t="s">
        <v>37</v>
      </c>
      <c r="B18" s="19">
        <v>172128.7</v>
      </c>
      <c r="C18" s="19"/>
      <c r="D18" s="19"/>
      <c r="E18" s="19"/>
      <c r="F18" s="19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18" t="s">
        <v>38</v>
      </c>
      <c r="B19" s="19">
        <v>592019.9</v>
      </c>
      <c r="C19" s="19"/>
      <c r="D19" s="19"/>
      <c r="E19" s="19"/>
      <c r="F19" s="19"/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18" t="s">
        <v>39</v>
      </c>
      <c r="B20" s="20">
        <v>2552.7800000000002</v>
      </c>
      <c r="C20" s="19">
        <f>+B20+B19+B18+B17</f>
        <v>1125853.73</v>
      </c>
      <c r="D20" s="19"/>
      <c r="E20" s="19"/>
      <c r="F20" s="19">
        <f t="shared" si="0"/>
        <v>1125853.73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10</v>
      </c>
      <c r="C22" s="5">
        <v>2591.73</v>
      </c>
      <c r="F22" s="5">
        <f t="shared" si="0"/>
        <v>2591.73</v>
      </c>
      <c r="G22" s="4"/>
      <c r="H22" s="4"/>
      <c r="I22" s="4"/>
      <c r="J22" s="4"/>
      <c r="S22" s="4"/>
      <c r="T22" s="4"/>
      <c r="U22" s="4"/>
      <c r="V22" s="4"/>
      <c r="W22" s="4"/>
    </row>
    <row r="23" spans="1:23" ht="14.25" customHeight="1" x14ac:dyDescent="0.25">
      <c r="A23" s="4" t="s">
        <v>11</v>
      </c>
      <c r="F23" s="5">
        <f t="shared" si="0"/>
        <v>0</v>
      </c>
      <c r="G23" s="4"/>
      <c r="H23" s="4"/>
      <c r="I23" s="4"/>
      <c r="J23" s="4"/>
      <c r="S23" s="4"/>
      <c r="T23" s="4"/>
      <c r="U23" s="4"/>
      <c r="V23" s="4"/>
      <c r="W23" s="4"/>
    </row>
    <row r="24" spans="1:23" ht="14.25" customHeight="1" x14ac:dyDescent="0.25">
      <c r="A24" s="4" t="s">
        <v>35</v>
      </c>
      <c r="F24" s="5">
        <f t="shared" si="0"/>
        <v>0</v>
      </c>
      <c r="G24" s="4"/>
      <c r="H24" s="4"/>
      <c r="I24" s="4"/>
      <c r="J24" s="4"/>
      <c r="S24" s="4"/>
      <c r="T24" s="4"/>
      <c r="U24" s="4"/>
      <c r="V24" s="4"/>
      <c r="W24" s="4"/>
    </row>
    <row r="26" spans="1:23" ht="30.75" customHeight="1" thickBot="1" x14ac:dyDescent="0.3">
      <c r="A26" s="6" t="s">
        <v>12</v>
      </c>
      <c r="B26" s="15"/>
      <c r="C26" s="21">
        <f>SUM(C11:C25)</f>
        <v>1244405.05</v>
      </c>
      <c r="D26" s="21">
        <f>SUM(D11:D25)</f>
        <v>318767.27999999997</v>
      </c>
      <c r="E26" s="21">
        <f>SUM(E11:E25)</f>
        <v>713333.36</v>
      </c>
      <c r="F26" s="21">
        <f>+C26+D26+E26</f>
        <v>2276505.69</v>
      </c>
      <c r="G26" s="4"/>
      <c r="H26" s="4"/>
      <c r="I26" s="4"/>
      <c r="J26" s="4"/>
      <c r="S26" s="4"/>
      <c r="T26" s="4"/>
      <c r="U26" s="4"/>
      <c r="V26" s="4"/>
      <c r="W26" s="4"/>
    </row>
    <row r="27" spans="1:23" ht="13.8" thickTop="1" x14ac:dyDescent="0.25">
      <c r="E27" s="22"/>
      <c r="G27" s="4"/>
      <c r="H27" s="4"/>
      <c r="I27" s="4"/>
      <c r="J27" s="4"/>
      <c r="S27" s="4"/>
      <c r="T27" s="4"/>
      <c r="U27" s="4"/>
      <c r="V27" s="4"/>
      <c r="W27" s="4"/>
    </row>
    <row r="29" spans="1:23" ht="17.399999999999999" x14ac:dyDescent="0.3">
      <c r="A29" s="23" t="s">
        <v>13</v>
      </c>
      <c r="B29" s="24"/>
      <c r="G29" s="4"/>
      <c r="H29" s="4"/>
      <c r="I29" s="4"/>
      <c r="J29" s="4"/>
      <c r="S29" s="4"/>
      <c r="T29" s="4"/>
      <c r="U29" s="4"/>
      <c r="V29" s="4"/>
      <c r="W29" s="4"/>
    </row>
    <row r="30" spans="1:23" ht="15.75" customHeight="1" x14ac:dyDescent="0.25">
      <c r="A30" s="4" t="s">
        <v>181</v>
      </c>
      <c r="F30" s="5">
        <f t="shared" ref="F30:F40" si="1">+C30+D30+E30</f>
        <v>0</v>
      </c>
      <c r="G30" s="4"/>
      <c r="H30" s="4"/>
      <c r="I30" s="4"/>
      <c r="J30" s="4"/>
      <c r="S30" s="4"/>
      <c r="T30" s="4"/>
      <c r="U30" s="4"/>
      <c r="V30" s="4"/>
      <c r="W30" s="4"/>
    </row>
    <row r="31" spans="1:23" ht="15.75" customHeight="1" x14ac:dyDescent="0.25">
      <c r="A31" s="4" t="s">
        <v>182</v>
      </c>
      <c r="C31" s="5">
        <v>18576.25</v>
      </c>
      <c r="E31" s="5">
        <v>18893.98</v>
      </c>
      <c r="F31" s="5">
        <f t="shared" si="1"/>
        <v>37470.229999999996</v>
      </c>
      <c r="G31" s="4"/>
      <c r="H31" s="4"/>
      <c r="I31" s="4"/>
      <c r="J31" s="4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C33" s="5">
        <v>316624.36</v>
      </c>
      <c r="F33" s="5">
        <f t="shared" si="1"/>
        <v>316624.36</v>
      </c>
      <c r="S33" s="4"/>
      <c r="T33" s="4"/>
      <c r="U33" s="4"/>
      <c r="V33" s="4"/>
      <c r="W33" s="4"/>
    </row>
    <row r="34" spans="1:23" ht="15.75" customHeight="1" x14ac:dyDescent="0.25">
      <c r="A34" s="4" t="s">
        <v>185</v>
      </c>
      <c r="C34" s="5">
        <v>713333.36</v>
      </c>
      <c r="F34" s="5">
        <f t="shared" si="1"/>
        <v>713333.36</v>
      </c>
      <c r="S34" s="4"/>
      <c r="T34" s="4"/>
      <c r="U34" s="4"/>
      <c r="V34" s="4"/>
      <c r="W34" s="4"/>
    </row>
    <row r="35" spans="1:23" ht="15.75" customHeight="1" x14ac:dyDescent="0.25">
      <c r="A35" s="4" t="s">
        <v>34</v>
      </c>
      <c r="C35" s="5">
        <v>491.74</v>
      </c>
      <c r="F35" s="5">
        <f t="shared" si="1"/>
        <v>491.74</v>
      </c>
      <c r="S35" s="4"/>
      <c r="T35" s="4"/>
      <c r="U35" s="4"/>
      <c r="V35" s="4"/>
      <c r="W35" s="4"/>
    </row>
    <row r="36" spans="1:23" ht="15.75" customHeight="1" x14ac:dyDescent="0.25">
      <c r="A36" s="4" t="s">
        <v>33</v>
      </c>
      <c r="C36" s="5">
        <v>708.78</v>
      </c>
      <c r="F36" s="5">
        <f t="shared" si="1"/>
        <v>708.78</v>
      </c>
      <c r="O36" s="6"/>
      <c r="S36" s="4"/>
      <c r="T36" s="4"/>
      <c r="U36" s="4"/>
      <c r="V36" s="4"/>
      <c r="W36" s="4"/>
    </row>
    <row r="37" spans="1:23" ht="15.75" customHeight="1" x14ac:dyDescent="0.25">
      <c r="A37" s="4" t="s">
        <v>14</v>
      </c>
      <c r="F37" s="5">
        <f t="shared" si="1"/>
        <v>0</v>
      </c>
      <c r="S37" s="4"/>
      <c r="T37" s="4"/>
      <c r="U37" s="4"/>
      <c r="V37" s="4"/>
      <c r="W37" s="4"/>
    </row>
    <row r="38" spans="1:23" ht="15.75" customHeight="1" x14ac:dyDescent="0.25">
      <c r="A38" s="4" t="s">
        <v>15</v>
      </c>
      <c r="F38" s="5">
        <f t="shared" si="1"/>
        <v>0</v>
      </c>
      <c r="S38" s="4"/>
      <c r="T38" s="4"/>
      <c r="U38" s="4"/>
      <c r="V38" s="4"/>
      <c r="W38" s="4"/>
    </row>
    <row r="39" spans="1:23" ht="15.75" customHeight="1" x14ac:dyDescent="0.25">
      <c r="A39" s="4" t="s">
        <v>16</v>
      </c>
      <c r="C39" s="5">
        <f>3185.58+759.93</f>
        <v>3945.5099999999998</v>
      </c>
      <c r="F39" s="5">
        <f t="shared" si="1"/>
        <v>3945.5099999999998</v>
      </c>
      <c r="S39" s="4"/>
      <c r="T39" s="4"/>
      <c r="U39" s="4"/>
      <c r="V39" s="4"/>
      <c r="W39" s="4"/>
    </row>
    <row r="40" spans="1:23" ht="15.75" customHeight="1" x14ac:dyDescent="0.25">
      <c r="A40" s="4" t="s">
        <v>17</v>
      </c>
      <c r="C40" s="5">
        <f>147198.28-C39-C36-C35</f>
        <v>142052.25</v>
      </c>
      <c r="F40" s="5">
        <f t="shared" si="1"/>
        <v>142052.25</v>
      </c>
      <c r="J40" s="15"/>
      <c r="S40" s="4"/>
      <c r="T40" s="4"/>
      <c r="U40" s="4"/>
      <c r="V40" s="4"/>
      <c r="W40" s="4"/>
    </row>
    <row r="41" spans="1:23" x14ac:dyDescent="0.25">
      <c r="S41" s="4"/>
      <c r="T41" s="4"/>
      <c r="U41" s="4"/>
      <c r="V41" s="4"/>
      <c r="W41" s="4"/>
    </row>
    <row r="42" spans="1:23" ht="25.5" customHeight="1" thickBot="1" x14ac:dyDescent="0.3">
      <c r="A42" s="6" t="s">
        <v>18</v>
      </c>
      <c r="B42" s="15"/>
      <c r="C42" s="21">
        <f>SUM(C30:C41)</f>
        <v>1195732.25</v>
      </c>
      <c r="D42" s="21">
        <f>SUM(D30:D41)</f>
        <v>0</v>
      </c>
      <c r="E42" s="21">
        <f>SUM(E30:E41)</f>
        <v>18893.98</v>
      </c>
      <c r="F42" s="21">
        <f>SUM(F30:F41)</f>
        <v>1214626.23</v>
      </c>
      <c r="G42" s="15"/>
      <c r="H42" s="15"/>
      <c r="M42" s="6"/>
      <c r="N42" s="6"/>
      <c r="S42" s="4"/>
      <c r="T42" s="4"/>
      <c r="U42" s="4"/>
      <c r="V42" s="4"/>
      <c r="W42" s="4"/>
    </row>
    <row r="43" spans="1:23" ht="15.6" thickTop="1" x14ac:dyDescent="0.25">
      <c r="I43" s="15"/>
      <c r="Q43" s="6"/>
      <c r="R43" s="6"/>
      <c r="S43" s="4"/>
      <c r="T43" s="4"/>
      <c r="U43" s="4"/>
      <c r="V43" s="4"/>
      <c r="W43" s="4"/>
    </row>
    <row r="44" spans="1:23" ht="17.399999999999999" x14ac:dyDescent="0.3">
      <c r="A44" s="23" t="s">
        <v>19</v>
      </c>
      <c r="B44" s="24"/>
      <c r="P44" s="6"/>
      <c r="S44" s="4"/>
      <c r="T44" s="4"/>
      <c r="U44" s="4"/>
      <c r="V44" s="4"/>
      <c r="W44" s="4"/>
    </row>
    <row r="45" spans="1:23" ht="15" x14ac:dyDescent="0.25">
      <c r="K45" s="6"/>
      <c r="L45" s="6"/>
      <c r="O45" s="6"/>
      <c r="S45" s="4"/>
      <c r="T45" s="4"/>
      <c r="U45" s="4"/>
      <c r="V45" s="4"/>
      <c r="W45" s="4"/>
    </row>
    <row r="46" spans="1:23" x14ac:dyDescent="0.25">
      <c r="A46" s="4" t="s">
        <v>20</v>
      </c>
      <c r="C46" s="5">
        <f>99585.94+180544.7-25658.82-110-69422.61</f>
        <v>184939.21000000002</v>
      </c>
      <c r="D46" s="5">
        <f>117171.8+163118.92+14329.21+7526.96</f>
        <v>302146.89000000007</v>
      </c>
      <c r="E46" s="5">
        <f>298165.42+224182.28+92107.58+44133.32</f>
        <v>658588.59999999986</v>
      </c>
      <c r="F46" s="5">
        <f>+C46+D46+E46</f>
        <v>1145674.7</v>
      </c>
      <c r="S46" s="4"/>
      <c r="T46" s="4"/>
      <c r="U46" s="4"/>
      <c r="V46" s="4"/>
      <c r="W46" s="4"/>
    </row>
    <row r="47" spans="1:23" ht="15" x14ac:dyDescent="0.25">
      <c r="A47" s="4" t="s">
        <v>21</v>
      </c>
      <c r="C47" s="5">
        <f>+[1]Feb16IS!B12</f>
        <v>-136266.41</v>
      </c>
      <c r="D47" s="5">
        <f>+[1]Feb16IS!B20</f>
        <v>16620.39</v>
      </c>
      <c r="E47" s="5">
        <f>+[1]Feb16IS!B28</f>
        <v>35850.78</v>
      </c>
      <c r="F47" s="5">
        <f>+C47+D47+E47</f>
        <v>-83795.240000000005</v>
      </c>
      <c r="J47" s="15"/>
      <c r="S47" s="4"/>
      <c r="T47" s="4"/>
      <c r="U47" s="4"/>
      <c r="V47" s="4"/>
      <c r="W47" s="4"/>
    </row>
    <row r="48" spans="1:23" x14ac:dyDescent="0.25">
      <c r="S48" s="4"/>
      <c r="T48" s="4"/>
      <c r="U48" s="4"/>
      <c r="V48" s="4"/>
      <c r="W48" s="4"/>
    </row>
    <row r="49" spans="1:23" ht="24.75" customHeight="1" thickBot="1" x14ac:dyDescent="0.3">
      <c r="A49" s="6" t="s">
        <v>22</v>
      </c>
      <c r="B49" s="15"/>
      <c r="C49" s="21">
        <f>SUM(C46:C48)</f>
        <v>48672.800000000017</v>
      </c>
      <c r="D49" s="21">
        <f>SUM(D46:D48)</f>
        <v>318767.28000000009</v>
      </c>
      <c r="E49" s="21">
        <f>SUM(E46:E48)</f>
        <v>694439.37999999989</v>
      </c>
      <c r="F49" s="21">
        <f>+F47+F46</f>
        <v>1061879.46</v>
      </c>
      <c r="G49" s="15"/>
      <c r="M49" s="6"/>
      <c r="N49" s="6"/>
      <c r="S49" s="4"/>
      <c r="T49" s="4"/>
      <c r="U49" s="4"/>
      <c r="V49" s="4"/>
      <c r="W49" s="4"/>
    </row>
    <row r="50" spans="1:23" ht="15.6" thickTop="1" x14ac:dyDescent="0.25">
      <c r="H50" s="15"/>
      <c r="Q50" s="6"/>
      <c r="R50" s="6"/>
      <c r="S50" s="4"/>
      <c r="T50" s="4"/>
      <c r="U50" s="4"/>
      <c r="V50" s="4"/>
      <c r="W50" s="4"/>
    </row>
    <row r="51" spans="1:23" ht="15" x14ac:dyDescent="0.25">
      <c r="I51" s="15"/>
      <c r="P51" s="6"/>
      <c r="S51" s="4"/>
      <c r="T51" s="4"/>
      <c r="U51" s="4"/>
      <c r="V51" s="4"/>
      <c r="W51" s="4"/>
    </row>
    <row r="52" spans="1:23" ht="22.5" customHeight="1" thickBot="1" x14ac:dyDescent="0.3">
      <c r="A52" s="6" t="s">
        <v>23</v>
      </c>
      <c r="B52" s="15"/>
      <c r="C52" s="21">
        <f>+C49+C42</f>
        <v>1244405.05</v>
      </c>
      <c r="D52" s="21">
        <f>+D49+D42</f>
        <v>318767.28000000009</v>
      </c>
      <c r="E52" s="21">
        <f>+E49+E42</f>
        <v>713333.35999999987</v>
      </c>
      <c r="F52" s="21">
        <f>+F49+F42</f>
        <v>2276505.69</v>
      </c>
      <c r="K52" s="6"/>
      <c r="L52" s="6"/>
      <c r="S52" s="4"/>
      <c r="T52" s="4"/>
      <c r="U52" s="4"/>
      <c r="V52" s="4"/>
      <c r="W52" s="4"/>
    </row>
    <row r="53" spans="1:23" ht="13.8" thickTop="1" x14ac:dyDescent="0.25">
      <c r="S53" s="4"/>
      <c r="T53" s="4"/>
      <c r="U53" s="4"/>
      <c r="V53" s="4"/>
      <c r="W53" s="4"/>
    </row>
    <row r="54" spans="1:23" x14ac:dyDescent="0.25">
      <c r="C54" s="5">
        <f>+C26-C52</f>
        <v>0</v>
      </c>
      <c r="D54" s="5">
        <f>+D26-D52</f>
        <v>0</v>
      </c>
      <c r="E54" s="5">
        <f>+E26-E52</f>
        <v>0</v>
      </c>
      <c r="F54" s="5">
        <f>+F26-F52</f>
        <v>0</v>
      </c>
      <c r="S54" s="4"/>
      <c r="T54" s="4"/>
      <c r="U54" s="4"/>
      <c r="V54" s="4"/>
      <c r="W54" s="4"/>
    </row>
    <row r="55" spans="1:23" ht="13.8" x14ac:dyDescent="0.25">
      <c r="A55" s="25"/>
      <c r="B55" s="26"/>
      <c r="S55" s="4"/>
      <c r="T55" s="4"/>
      <c r="U55" s="4"/>
      <c r="V55" s="4"/>
      <c r="W55" s="4"/>
    </row>
    <row r="56" spans="1:23" ht="13.8" x14ac:dyDescent="0.25">
      <c r="A56" s="25"/>
      <c r="B56" s="26"/>
      <c r="S56" s="4"/>
      <c r="T56" s="4"/>
      <c r="U56" s="4"/>
      <c r="V56" s="4"/>
      <c r="W56" s="4"/>
    </row>
    <row r="57" spans="1:23" x14ac:dyDescent="0.25">
      <c r="A57" s="27"/>
      <c r="B57" s="28"/>
      <c r="S57" s="4"/>
      <c r="T57" s="4"/>
      <c r="U57" s="4"/>
      <c r="V57" s="4"/>
      <c r="W57" s="4"/>
    </row>
    <row r="58" spans="1:23" x14ac:dyDescent="0.25">
      <c r="S58" s="4"/>
      <c r="T58" s="4"/>
      <c r="U58" s="4"/>
      <c r="V58" s="4"/>
      <c r="W58" s="4"/>
    </row>
    <row r="59" spans="1:23" x14ac:dyDescent="0.25">
      <c r="S59" s="4"/>
      <c r="T59" s="4"/>
      <c r="U59" s="4"/>
      <c r="V59" s="4"/>
      <c r="W59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13" width="9.109375" style="5"/>
    <col min="14" max="16384" width="9.109375" style="4"/>
  </cols>
  <sheetData>
    <row r="1" spans="1:13" ht="22.8" x14ac:dyDescent="0.4">
      <c r="A1" s="65" t="s">
        <v>0</v>
      </c>
      <c r="B1" s="66"/>
      <c r="C1" s="66"/>
      <c r="D1" s="66"/>
      <c r="E1" s="66"/>
      <c r="F1" s="66"/>
      <c r="G1" s="66"/>
      <c r="H1" s="4"/>
      <c r="I1" s="4"/>
      <c r="J1" s="4"/>
      <c r="K1" s="4"/>
      <c r="L1" s="4"/>
      <c r="M1" s="4"/>
    </row>
    <row r="2" spans="1:13" ht="15" x14ac:dyDescent="0.25">
      <c r="A2" s="62" t="s">
        <v>1</v>
      </c>
      <c r="B2" s="66"/>
      <c r="C2" s="66"/>
      <c r="D2" s="66"/>
      <c r="E2" s="66"/>
      <c r="F2" s="66"/>
      <c r="G2" s="66"/>
      <c r="H2" s="4"/>
      <c r="I2" s="4"/>
      <c r="J2" s="4"/>
      <c r="K2" s="4"/>
      <c r="L2" s="4"/>
      <c r="M2" s="4"/>
    </row>
    <row r="3" spans="1:13" ht="15" x14ac:dyDescent="0.25">
      <c r="A3" s="62" t="s">
        <v>24</v>
      </c>
      <c r="B3" s="66"/>
      <c r="C3" s="66"/>
      <c r="D3" s="66"/>
      <c r="E3" s="66"/>
      <c r="F3" s="66"/>
      <c r="G3" s="66"/>
      <c r="H3" s="4"/>
      <c r="I3" s="4"/>
      <c r="J3" s="4"/>
      <c r="K3" s="4"/>
      <c r="L3" s="4"/>
      <c r="M3" s="4"/>
    </row>
    <row r="4" spans="1:13" ht="15" x14ac:dyDescent="0.25">
      <c r="A4" s="64" t="str">
        <f>+[1]Feb16BS!A4</f>
        <v>February 2016</v>
      </c>
      <c r="B4" s="66"/>
      <c r="C4" s="66"/>
      <c r="D4" s="66"/>
      <c r="E4" s="66"/>
      <c r="F4" s="66"/>
      <c r="G4" s="66"/>
      <c r="H4" s="4"/>
      <c r="I4" s="4"/>
      <c r="J4" s="4"/>
      <c r="K4" s="4"/>
      <c r="L4" s="4"/>
      <c r="M4" s="4"/>
    </row>
    <row r="5" spans="1:13" x14ac:dyDescent="0.25">
      <c r="A5" s="45"/>
      <c r="B5" s="47"/>
      <c r="C5" s="47"/>
      <c r="D5" s="47"/>
      <c r="E5" s="47"/>
      <c r="F5" s="47"/>
      <c r="G5" s="47"/>
    </row>
    <row r="6" spans="1:13" x14ac:dyDescent="0.25">
      <c r="A6" s="45"/>
      <c r="B6" s="47"/>
      <c r="C6" s="47"/>
      <c r="D6" s="47"/>
      <c r="E6" s="47"/>
      <c r="F6" s="47"/>
      <c r="G6" s="47"/>
    </row>
    <row r="7" spans="1:13" x14ac:dyDescent="0.25">
      <c r="A7" s="45"/>
      <c r="B7" s="47"/>
      <c r="C7" s="47"/>
      <c r="D7" s="47"/>
      <c r="E7" s="47"/>
      <c r="F7" s="47"/>
      <c r="G7" s="47"/>
    </row>
    <row r="8" spans="1:13" ht="15" x14ac:dyDescent="0.25">
      <c r="A8" s="6" t="s">
        <v>32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25</v>
      </c>
      <c r="B10" s="5">
        <v>123764.18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5">
        <v>-260030.59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27</v>
      </c>
      <c r="B12" s="29">
        <f>+B10+B11</f>
        <v>-136266.41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25</v>
      </c>
      <c r="B18" s="5">
        <v>27372.51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29</v>
      </c>
      <c r="B19" s="5">
        <v>-10752.12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30" t="s">
        <v>27</v>
      </c>
      <c r="B20" s="29">
        <f>+B18+B19</f>
        <v>16620.39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25</v>
      </c>
      <c r="B26" s="5">
        <v>112557.47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29</v>
      </c>
      <c r="B27" s="5">
        <v>-76706.69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30" t="s">
        <v>27</v>
      </c>
      <c r="B28" s="29">
        <f>+B26+B27</f>
        <v>35850.78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31" t="s">
        <v>31</v>
      </c>
      <c r="B31" s="21">
        <f>+B12+B20+B28</f>
        <v>-83795.240000000005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1.44140625" style="46" customWidth="1"/>
    <col min="2" max="2" width="31.6640625" style="7" customWidth="1"/>
    <col min="3" max="3" width="13.44140625" style="1" customWidth="1"/>
    <col min="4" max="4" width="12.6640625" style="1" customWidth="1"/>
    <col min="5" max="5" width="16.33203125" style="1" customWidth="1"/>
    <col min="6" max="16384" width="9.109375" style="7"/>
  </cols>
  <sheetData>
    <row r="1" spans="1:5" ht="31.2" x14ac:dyDescent="0.6">
      <c r="A1" s="68" t="s">
        <v>0</v>
      </c>
      <c r="B1" s="68"/>
      <c r="C1" s="68"/>
      <c r="D1" s="68"/>
      <c r="E1" s="68"/>
    </row>
    <row r="2" spans="1:5" x14ac:dyDescent="0.25">
      <c r="A2" s="69" t="s">
        <v>1</v>
      </c>
      <c r="B2" s="69"/>
      <c r="C2" s="69"/>
      <c r="D2" s="69"/>
      <c r="E2" s="69"/>
    </row>
    <row r="3" spans="1:5" x14ac:dyDescent="0.25">
      <c r="A3" s="69" t="s">
        <v>40</v>
      </c>
      <c r="B3" s="69"/>
      <c r="C3" s="69"/>
      <c r="D3" s="69"/>
      <c r="E3" s="69"/>
    </row>
    <row r="4" spans="1:5" x14ac:dyDescent="0.25">
      <c r="A4" s="69" t="s">
        <v>41</v>
      </c>
      <c r="B4" s="69"/>
      <c r="C4" s="69"/>
      <c r="D4" s="69"/>
      <c r="E4" s="69"/>
    </row>
    <row r="5" spans="1:5" x14ac:dyDescent="0.25">
      <c r="A5" s="70" t="str">
        <f>+[1]Feb16BS!A4</f>
        <v>February 2016</v>
      </c>
      <c r="B5" s="69"/>
      <c r="C5" s="69"/>
      <c r="D5" s="69"/>
      <c r="E5" s="69"/>
    </row>
    <row r="6" spans="1:5" ht="8.25" customHeight="1" x14ac:dyDescent="0.25"/>
    <row r="7" spans="1:5" s="2" customFormat="1" ht="21" customHeight="1" x14ac:dyDescent="0.25">
      <c r="A7" s="32" t="s">
        <v>42</v>
      </c>
      <c r="B7" s="33" t="s">
        <v>43</v>
      </c>
      <c r="C7" s="34" t="s">
        <v>44</v>
      </c>
      <c r="D7" s="35" t="s">
        <v>45</v>
      </c>
      <c r="E7" s="34" t="s">
        <v>163</v>
      </c>
    </row>
    <row r="8" spans="1:5" ht="6.75" customHeight="1" x14ac:dyDescent="0.25"/>
    <row r="9" spans="1:5" ht="18" customHeight="1" x14ac:dyDescent="0.45">
      <c r="A9" s="36" t="s">
        <v>25</v>
      </c>
    </row>
    <row r="10" spans="1:5" ht="14.4" x14ac:dyDescent="0.3">
      <c r="A10" s="48" t="s">
        <v>46</v>
      </c>
      <c r="B10" s="49" t="s">
        <v>47</v>
      </c>
      <c r="C10" s="50"/>
      <c r="D10" s="50"/>
      <c r="E10" s="50">
        <f>+D10-C10</f>
        <v>0</v>
      </c>
    </row>
    <row r="11" spans="1:5" ht="14.4" x14ac:dyDescent="0.3">
      <c r="A11" s="48" t="s">
        <v>48</v>
      </c>
      <c r="B11" s="49" t="s">
        <v>49</v>
      </c>
      <c r="C11" s="50"/>
      <c r="D11" s="50"/>
      <c r="E11" s="50">
        <f t="shared" ref="E11:E22" si="0">+D11-C11</f>
        <v>0</v>
      </c>
    </row>
    <row r="12" spans="1:5" ht="14.4" x14ac:dyDescent="0.3">
      <c r="A12" s="48" t="s">
        <v>50</v>
      </c>
      <c r="B12" s="49" t="s">
        <v>51</v>
      </c>
      <c r="C12" s="50"/>
      <c r="D12" s="50"/>
      <c r="E12" s="50">
        <f t="shared" si="0"/>
        <v>0</v>
      </c>
    </row>
    <row r="13" spans="1:5" ht="14.4" x14ac:dyDescent="0.3">
      <c r="A13" s="48" t="s">
        <v>52</v>
      </c>
      <c r="B13" s="49" t="s">
        <v>53</v>
      </c>
      <c r="C13" s="50"/>
      <c r="D13" s="50"/>
      <c r="E13" s="50">
        <f t="shared" si="0"/>
        <v>0</v>
      </c>
    </row>
    <row r="14" spans="1:5" ht="14.4" x14ac:dyDescent="0.3">
      <c r="A14" s="48" t="s">
        <v>54</v>
      </c>
      <c r="B14" s="49" t="s">
        <v>55</v>
      </c>
      <c r="C14" s="50"/>
      <c r="D14" s="50"/>
      <c r="E14" s="50">
        <f t="shared" si="0"/>
        <v>0</v>
      </c>
    </row>
    <row r="15" spans="1:5" ht="14.4" x14ac:dyDescent="0.3">
      <c r="A15" s="48" t="s">
        <v>56</v>
      </c>
      <c r="B15" s="49" t="s">
        <v>57</v>
      </c>
      <c r="C15" s="50"/>
      <c r="D15" s="50"/>
      <c r="E15" s="50">
        <f t="shared" si="0"/>
        <v>0</v>
      </c>
    </row>
    <row r="16" spans="1:5" ht="14.4" x14ac:dyDescent="0.3">
      <c r="A16" s="48" t="s">
        <v>58</v>
      </c>
      <c r="B16" s="49" t="s">
        <v>59</v>
      </c>
      <c r="C16" s="50">
        <v>2000</v>
      </c>
      <c r="D16" s="50">
        <v>856.39</v>
      </c>
      <c r="E16" s="50">
        <f t="shared" si="0"/>
        <v>-1143.6100000000001</v>
      </c>
    </row>
    <row r="17" spans="1:5" ht="14.4" x14ac:dyDescent="0.3">
      <c r="A17" s="48" t="s">
        <v>60</v>
      </c>
      <c r="B17" s="49" t="s">
        <v>61</v>
      </c>
      <c r="C17" s="50"/>
      <c r="D17" s="50">
        <v>229.76</v>
      </c>
      <c r="E17" s="50">
        <f t="shared" si="0"/>
        <v>229.76</v>
      </c>
    </row>
    <row r="18" spans="1:5" ht="14.4" x14ac:dyDescent="0.3">
      <c r="A18" s="48" t="s">
        <v>62</v>
      </c>
      <c r="B18" s="49" t="s">
        <v>63</v>
      </c>
      <c r="C18" s="50">
        <v>210000</v>
      </c>
      <c r="D18" s="50">
        <v>122188.28</v>
      </c>
      <c r="E18" s="50">
        <f t="shared" si="0"/>
        <v>-87811.72</v>
      </c>
    </row>
    <row r="19" spans="1:5" ht="14.4" x14ac:dyDescent="0.3">
      <c r="A19" s="48" t="s">
        <v>169</v>
      </c>
      <c r="B19" s="49" t="s">
        <v>170</v>
      </c>
      <c r="C19" s="50"/>
      <c r="D19" s="50">
        <v>18.02</v>
      </c>
      <c r="E19" s="50">
        <f t="shared" si="0"/>
        <v>18.02</v>
      </c>
    </row>
    <row r="20" spans="1:5" ht="14.4" x14ac:dyDescent="0.3">
      <c r="A20" s="48" t="s">
        <v>159</v>
      </c>
      <c r="B20" s="49" t="s">
        <v>160</v>
      </c>
      <c r="C20" s="50"/>
      <c r="D20" s="50"/>
      <c r="E20" s="50">
        <f t="shared" si="0"/>
        <v>0</v>
      </c>
    </row>
    <row r="21" spans="1:5" ht="14.4" x14ac:dyDescent="0.3">
      <c r="A21" s="48" t="s">
        <v>64</v>
      </c>
      <c r="B21" s="49" t="s">
        <v>65</v>
      </c>
      <c r="C21" s="50"/>
      <c r="D21" s="50">
        <v>0.08</v>
      </c>
      <c r="E21" s="50">
        <f t="shared" si="0"/>
        <v>0.08</v>
      </c>
    </row>
    <row r="22" spans="1:5" ht="14.4" x14ac:dyDescent="0.3">
      <c r="A22" s="48" t="s">
        <v>186</v>
      </c>
      <c r="B22" s="49" t="s">
        <v>187</v>
      </c>
      <c r="C22" s="50"/>
      <c r="D22" s="50">
        <v>471.65</v>
      </c>
      <c r="E22" s="50">
        <f t="shared" si="0"/>
        <v>471.65</v>
      </c>
    </row>
    <row r="23" spans="1:5" ht="9" customHeight="1" x14ac:dyDescent="0.3">
      <c r="A23" s="48"/>
      <c r="B23" s="49"/>
      <c r="C23" s="50"/>
      <c r="D23" s="50"/>
      <c r="E23" s="50"/>
    </row>
    <row r="24" spans="1:5" s="3" customFormat="1" ht="14.4" x14ac:dyDescent="0.3">
      <c r="A24" s="48"/>
      <c r="B24" s="49"/>
      <c r="C24" s="51">
        <f>SUM(C10:C23)</f>
        <v>212000</v>
      </c>
      <c r="D24" s="51">
        <f>SUM(D10:D23)</f>
        <v>123764.18</v>
      </c>
      <c r="E24" s="51">
        <f>SUM(E10:E23)</f>
        <v>-88235.82</v>
      </c>
    </row>
    <row r="25" spans="1:5" ht="17.25" customHeight="1" x14ac:dyDescent="0.45">
      <c r="A25" s="36" t="s">
        <v>66</v>
      </c>
    </row>
    <row r="26" spans="1:5" ht="14.4" x14ac:dyDescent="0.3">
      <c r="A26" s="48" t="s">
        <v>67</v>
      </c>
      <c r="B26" s="49" t="s">
        <v>68</v>
      </c>
      <c r="C26" s="50"/>
      <c r="D26" s="50"/>
      <c r="E26" s="50">
        <f>+C26-D26</f>
        <v>0</v>
      </c>
    </row>
    <row r="27" spans="1:5" ht="14.4" x14ac:dyDescent="0.3">
      <c r="A27" s="48" t="s">
        <v>69</v>
      </c>
      <c r="B27" s="49" t="s">
        <v>70</v>
      </c>
      <c r="C27" s="50"/>
      <c r="D27" s="50"/>
      <c r="E27" s="50">
        <f t="shared" ref="E27:E52" si="1">+C27-D27</f>
        <v>0</v>
      </c>
    </row>
    <row r="28" spans="1:5" ht="14.4" x14ac:dyDescent="0.3">
      <c r="A28" s="48" t="s">
        <v>71</v>
      </c>
      <c r="B28" s="49" t="s">
        <v>72</v>
      </c>
      <c r="C28" s="50">
        <v>165000</v>
      </c>
      <c r="D28" s="50">
        <v>56806.239999999998</v>
      </c>
      <c r="E28" s="50">
        <f t="shared" si="1"/>
        <v>108193.76000000001</v>
      </c>
    </row>
    <row r="29" spans="1:5" ht="14.4" x14ac:dyDescent="0.3">
      <c r="A29" s="48" t="s">
        <v>73</v>
      </c>
      <c r="B29" s="49" t="s">
        <v>74</v>
      </c>
      <c r="C29" s="50"/>
      <c r="D29" s="50"/>
      <c r="E29" s="50">
        <f t="shared" si="1"/>
        <v>0</v>
      </c>
    </row>
    <row r="30" spans="1:5" ht="14.4" x14ac:dyDescent="0.3">
      <c r="A30" s="48" t="s">
        <v>75</v>
      </c>
      <c r="B30" s="49" t="s">
        <v>76</v>
      </c>
      <c r="C30" s="50">
        <v>100000</v>
      </c>
      <c r="D30" s="50">
        <v>56676.49</v>
      </c>
      <c r="E30" s="50">
        <f t="shared" si="1"/>
        <v>43323.51</v>
      </c>
    </row>
    <row r="31" spans="1:5" ht="14.4" x14ac:dyDescent="0.3">
      <c r="A31" s="48" t="s">
        <v>77</v>
      </c>
      <c r="B31" s="49" t="s">
        <v>78</v>
      </c>
      <c r="C31" s="50"/>
      <c r="D31" s="50"/>
      <c r="E31" s="50">
        <f t="shared" si="1"/>
        <v>0</v>
      </c>
    </row>
    <row r="32" spans="1:5" ht="14.4" x14ac:dyDescent="0.3">
      <c r="A32" s="48" t="s">
        <v>79</v>
      </c>
      <c r="B32" s="49" t="s">
        <v>74</v>
      </c>
      <c r="C32" s="50">
        <v>41000</v>
      </c>
      <c r="D32" s="50">
        <v>2688.1</v>
      </c>
      <c r="E32" s="50">
        <f t="shared" si="1"/>
        <v>38311.9</v>
      </c>
    </row>
    <row r="33" spans="1:5" ht="14.4" x14ac:dyDescent="0.3">
      <c r="A33" s="48" t="s">
        <v>80</v>
      </c>
      <c r="B33" s="49" t="s">
        <v>81</v>
      </c>
      <c r="C33" s="50">
        <v>39000</v>
      </c>
      <c r="D33" s="50">
        <v>28785.599999999999</v>
      </c>
      <c r="E33" s="50">
        <f t="shared" si="1"/>
        <v>10214.400000000001</v>
      </c>
    </row>
    <row r="34" spans="1:5" ht="14.4" x14ac:dyDescent="0.3">
      <c r="A34" s="48" t="s">
        <v>82</v>
      </c>
      <c r="B34" s="49" t="s">
        <v>83</v>
      </c>
      <c r="C34" s="50">
        <v>58500</v>
      </c>
      <c r="D34" s="50">
        <v>18922.62</v>
      </c>
      <c r="E34" s="50">
        <f t="shared" si="1"/>
        <v>39577.380000000005</v>
      </c>
    </row>
    <row r="35" spans="1:5" ht="14.4" x14ac:dyDescent="0.3">
      <c r="A35" s="48" t="s">
        <v>161</v>
      </c>
      <c r="B35" s="49" t="s">
        <v>162</v>
      </c>
      <c r="C35" s="50"/>
      <c r="D35" s="50"/>
      <c r="E35" s="50">
        <f t="shared" si="1"/>
        <v>0</v>
      </c>
    </row>
    <row r="36" spans="1:5" ht="14.4" x14ac:dyDescent="0.3">
      <c r="A36" s="48" t="s">
        <v>84</v>
      </c>
      <c r="B36" s="49" t="s">
        <v>85</v>
      </c>
      <c r="C36" s="50">
        <v>29000</v>
      </c>
      <c r="D36" s="50">
        <f>3410.23+1784.7+417.38+11324+808+176.8+106.59+788+82.62+720.76+40+348.4</f>
        <v>20007.48</v>
      </c>
      <c r="E36" s="50">
        <f t="shared" si="1"/>
        <v>8992.52</v>
      </c>
    </row>
    <row r="37" spans="1:5" ht="14.4" x14ac:dyDescent="0.3">
      <c r="A37" s="48" t="s">
        <v>86</v>
      </c>
      <c r="B37" s="49" t="s">
        <v>87</v>
      </c>
      <c r="C37" s="50"/>
      <c r="D37" s="50"/>
      <c r="E37" s="50">
        <f t="shared" si="1"/>
        <v>0</v>
      </c>
    </row>
    <row r="38" spans="1:5" ht="14.4" x14ac:dyDescent="0.3">
      <c r="A38" s="48" t="s">
        <v>88</v>
      </c>
      <c r="B38" s="49" t="s">
        <v>89</v>
      </c>
      <c r="C38" s="50">
        <v>20000</v>
      </c>
      <c r="D38" s="50">
        <v>1851.88</v>
      </c>
      <c r="E38" s="50">
        <f t="shared" si="1"/>
        <v>18148.12</v>
      </c>
    </row>
    <row r="39" spans="1:5" ht="14.4" x14ac:dyDescent="0.3">
      <c r="A39" s="48" t="s">
        <v>90</v>
      </c>
      <c r="B39" s="49" t="s">
        <v>91</v>
      </c>
      <c r="C39" s="50">
        <v>4000</v>
      </c>
      <c r="D39" s="50">
        <v>4488.79</v>
      </c>
      <c r="E39" s="50">
        <f t="shared" si="1"/>
        <v>-488.78999999999996</v>
      </c>
    </row>
    <row r="40" spans="1:5" ht="14.4" x14ac:dyDescent="0.3">
      <c r="A40" s="48" t="s">
        <v>92</v>
      </c>
      <c r="B40" s="49" t="s">
        <v>93</v>
      </c>
      <c r="C40" s="50"/>
      <c r="D40" s="50"/>
      <c r="E40" s="50">
        <f t="shared" si="1"/>
        <v>0</v>
      </c>
    </row>
    <row r="41" spans="1:5" ht="14.4" x14ac:dyDescent="0.3">
      <c r="A41" s="48" t="s">
        <v>167</v>
      </c>
      <c r="B41" s="49" t="s">
        <v>168</v>
      </c>
      <c r="C41" s="50"/>
      <c r="D41" s="50"/>
      <c r="E41" s="50">
        <f t="shared" si="1"/>
        <v>0</v>
      </c>
    </row>
    <row r="42" spans="1:5" ht="14.4" x14ac:dyDescent="0.3">
      <c r="A42" s="48" t="s">
        <v>94</v>
      </c>
      <c r="B42" s="49" t="s">
        <v>95</v>
      </c>
      <c r="C42" s="50"/>
      <c r="D42" s="50">
        <v>13.13</v>
      </c>
      <c r="E42" s="50">
        <f t="shared" si="1"/>
        <v>-13.13</v>
      </c>
    </row>
    <row r="43" spans="1:5" ht="14.4" x14ac:dyDescent="0.3">
      <c r="A43" s="48" t="s">
        <v>96</v>
      </c>
      <c r="B43" s="49" t="s">
        <v>97</v>
      </c>
      <c r="C43" s="50">
        <v>300</v>
      </c>
      <c r="D43" s="50">
        <v>98.16</v>
      </c>
      <c r="E43" s="50">
        <f t="shared" si="1"/>
        <v>201.84</v>
      </c>
    </row>
    <row r="44" spans="1:5" ht="14.4" x14ac:dyDescent="0.3">
      <c r="A44" s="48" t="s">
        <v>98</v>
      </c>
      <c r="B44" s="49" t="s">
        <v>99</v>
      </c>
      <c r="C44" s="50">
        <v>100</v>
      </c>
      <c r="D44" s="50">
        <v>0.49</v>
      </c>
      <c r="E44" s="50">
        <f t="shared" si="1"/>
        <v>99.51</v>
      </c>
    </row>
    <row r="45" spans="1:5" ht="14.4" x14ac:dyDescent="0.3">
      <c r="A45" s="48" t="s">
        <v>100</v>
      </c>
      <c r="B45" s="49" t="s">
        <v>101</v>
      </c>
      <c r="C45" s="50"/>
      <c r="D45" s="50"/>
      <c r="E45" s="50">
        <f t="shared" si="1"/>
        <v>0</v>
      </c>
    </row>
    <row r="46" spans="1:5" ht="14.4" x14ac:dyDescent="0.3">
      <c r="A46" s="48" t="s">
        <v>102</v>
      </c>
      <c r="B46" s="49" t="s">
        <v>156</v>
      </c>
      <c r="C46" s="50">
        <v>35000</v>
      </c>
      <c r="D46" s="50">
        <v>2425.14</v>
      </c>
      <c r="E46" s="50">
        <f t="shared" si="1"/>
        <v>32574.86</v>
      </c>
    </row>
    <row r="47" spans="1:5" ht="14.4" x14ac:dyDescent="0.3">
      <c r="A47" s="48" t="s">
        <v>103</v>
      </c>
      <c r="B47" s="49" t="s">
        <v>104</v>
      </c>
      <c r="C47" s="50">
        <v>3500</v>
      </c>
      <c r="D47" s="50">
        <v>834.97</v>
      </c>
      <c r="E47" s="50">
        <f t="shared" si="1"/>
        <v>2665.0299999999997</v>
      </c>
    </row>
    <row r="48" spans="1:5" ht="14.4" x14ac:dyDescent="0.3">
      <c r="A48" s="48" t="s">
        <v>105</v>
      </c>
      <c r="B48" s="49" t="s">
        <v>106</v>
      </c>
      <c r="C48" s="50">
        <v>13000</v>
      </c>
      <c r="D48" s="50"/>
      <c r="E48" s="50">
        <f t="shared" si="1"/>
        <v>13000</v>
      </c>
    </row>
    <row r="49" spans="1:5" ht="14.4" x14ac:dyDescent="0.3">
      <c r="A49" s="48" t="s">
        <v>107</v>
      </c>
      <c r="B49" s="49" t="s">
        <v>108</v>
      </c>
      <c r="C49" s="50">
        <v>50000</v>
      </c>
      <c r="D49" s="50">
        <v>36033.120000000003</v>
      </c>
      <c r="E49" s="50">
        <f t="shared" si="1"/>
        <v>13966.879999999997</v>
      </c>
    </row>
    <row r="50" spans="1:5" ht="14.4" x14ac:dyDescent="0.3">
      <c r="A50" s="48" t="s">
        <v>109</v>
      </c>
      <c r="B50" s="49" t="s">
        <v>110</v>
      </c>
      <c r="C50" s="50"/>
      <c r="D50" s="50">
        <v>0.63</v>
      </c>
      <c r="E50" s="50">
        <f t="shared" si="1"/>
        <v>-0.63</v>
      </c>
    </row>
    <row r="51" spans="1:5" ht="14.4" x14ac:dyDescent="0.3">
      <c r="A51" s="48" t="s">
        <v>111</v>
      </c>
      <c r="B51" s="49" t="s">
        <v>112</v>
      </c>
      <c r="C51" s="50">
        <v>75000</v>
      </c>
      <c r="D51" s="50">
        <v>30397.75</v>
      </c>
      <c r="E51" s="50">
        <f t="shared" si="1"/>
        <v>44602.25</v>
      </c>
    </row>
    <row r="52" spans="1:5" ht="14.4" x14ac:dyDescent="0.3">
      <c r="A52" s="48" t="s">
        <v>173</v>
      </c>
      <c r="B52" s="49" t="s">
        <v>174</v>
      </c>
      <c r="C52" s="50">
        <v>18000</v>
      </c>
      <c r="D52" s="50"/>
      <c r="E52" s="50">
        <f t="shared" si="1"/>
        <v>18000</v>
      </c>
    </row>
    <row r="53" spans="1:5" ht="10.5" customHeight="1" x14ac:dyDescent="0.3">
      <c r="A53" s="48"/>
      <c r="B53" s="49"/>
      <c r="C53" s="50"/>
      <c r="D53" s="50"/>
      <c r="E53" s="50"/>
    </row>
    <row r="54" spans="1:5" x14ac:dyDescent="0.25">
      <c r="C54" s="37">
        <f>SUM(C26:C53)</f>
        <v>651400</v>
      </c>
      <c r="D54" s="37">
        <f>SUM(D26:D52)</f>
        <v>260030.59000000003</v>
      </c>
      <c r="E54" s="37">
        <f>SUM(E26:E52)</f>
        <v>391369.41000000009</v>
      </c>
    </row>
    <row r="55" spans="1:5" ht="16.2" thickBot="1" x14ac:dyDescent="0.35">
      <c r="B55" s="49" t="s">
        <v>113</v>
      </c>
      <c r="C55" s="38">
        <f>+C24-C54</f>
        <v>-439400</v>
      </c>
      <c r="D55" s="39"/>
      <c r="E55" s="40"/>
    </row>
    <row r="56" spans="1:5" ht="16.5" customHeight="1" thickTop="1" thickBot="1" x14ac:dyDescent="0.35">
      <c r="A56" s="67" t="s">
        <v>164</v>
      </c>
      <c r="B56" s="67"/>
      <c r="C56" s="67"/>
      <c r="D56" s="38">
        <f>+D24-D54</f>
        <v>-136266.41000000003</v>
      </c>
      <c r="E56" s="41"/>
    </row>
    <row r="57" spans="1:5" ht="13.8" thickTop="1" x14ac:dyDescent="0.25"/>
  </sheetData>
  <mergeCells count="6">
    <mergeCell ref="A56:C56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6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2" t="s">
        <v>0</v>
      </c>
      <c r="B1" s="72"/>
      <c r="C1" s="72"/>
      <c r="D1" s="72"/>
      <c r="E1" s="72"/>
    </row>
    <row r="2" spans="1:5" ht="31.2" x14ac:dyDescent="0.6">
      <c r="A2" s="73" t="s">
        <v>1</v>
      </c>
      <c r="B2" s="73"/>
      <c r="C2" s="73"/>
      <c r="D2" s="73"/>
      <c r="E2" s="73"/>
    </row>
    <row r="3" spans="1:5" x14ac:dyDescent="0.25">
      <c r="A3" s="69" t="s">
        <v>114</v>
      </c>
      <c r="B3" s="69"/>
      <c r="C3" s="69"/>
      <c r="D3" s="69"/>
      <c r="E3" s="69"/>
    </row>
    <row r="4" spans="1:5" x14ac:dyDescent="0.25">
      <c r="A4" s="69" t="s">
        <v>41</v>
      </c>
      <c r="B4" s="69"/>
      <c r="C4" s="69"/>
      <c r="D4" s="69"/>
      <c r="E4" s="69"/>
    </row>
    <row r="5" spans="1:5" x14ac:dyDescent="0.25">
      <c r="A5" s="70" t="str">
        <f>+[1]Feb16BS!A4</f>
        <v>February 2016</v>
      </c>
      <c r="B5" s="70"/>
      <c r="C5" s="70"/>
      <c r="D5" s="70"/>
      <c r="E5" s="70"/>
    </row>
    <row r="7" spans="1:5" ht="37.5" customHeight="1" x14ac:dyDescent="0.25">
      <c r="A7" s="32" t="s">
        <v>42</v>
      </c>
      <c r="B7" s="33" t="s">
        <v>43</v>
      </c>
      <c r="C7" s="34" t="s">
        <v>115</v>
      </c>
      <c r="D7" s="35" t="s">
        <v>45</v>
      </c>
      <c r="E7" s="34" t="s">
        <v>163</v>
      </c>
    </row>
    <row r="8" spans="1:5" x14ac:dyDescent="0.25">
      <c r="C8" s="1"/>
      <c r="D8" s="1"/>
      <c r="E8" s="1"/>
    </row>
    <row r="9" spans="1:5" ht="23.4" x14ac:dyDescent="0.45">
      <c r="A9" s="36" t="s">
        <v>25</v>
      </c>
      <c r="D9" s="1"/>
      <c r="E9" s="1"/>
    </row>
    <row r="10" spans="1:5" s="49" customFormat="1" ht="14.4" x14ac:dyDescent="0.3">
      <c r="A10" s="48" t="s">
        <v>116</v>
      </c>
      <c r="B10" s="49" t="s">
        <v>59</v>
      </c>
      <c r="C10" s="50">
        <v>2000</v>
      </c>
      <c r="D10" s="50">
        <v>1541.25</v>
      </c>
      <c r="E10" s="50">
        <f>+D10-C10</f>
        <v>-458.75</v>
      </c>
    </row>
    <row r="11" spans="1:5" s="49" customFormat="1" ht="14.4" x14ac:dyDescent="0.3">
      <c r="A11" s="48" t="s">
        <v>117</v>
      </c>
      <c r="B11" s="49" t="s">
        <v>118</v>
      </c>
      <c r="C11" s="50"/>
      <c r="D11" s="50">
        <v>723.91</v>
      </c>
      <c r="E11" s="50">
        <f>+D11-C11</f>
        <v>723.91</v>
      </c>
    </row>
    <row r="12" spans="1:5" s="49" customFormat="1" ht="14.4" x14ac:dyDescent="0.3">
      <c r="A12" s="48" t="s">
        <v>119</v>
      </c>
      <c r="B12" s="49" t="s">
        <v>120</v>
      </c>
      <c r="C12" s="50">
        <v>50000</v>
      </c>
      <c r="D12" s="50">
        <v>25072.720000000001</v>
      </c>
      <c r="E12" s="50">
        <f>+D12-C12</f>
        <v>-24927.279999999999</v>
      </c>
    </row>
    <row r="13" spans="1:5" s="49" customFormat="1" ht="14.4" x14ac:dyDescent="0.3">
      <c r="A13" s="48" t="s">
        <v>171</v>
      </c>
      <c r="B13" s="49" t="s">
        <v>170</v>
      </c>
      <c r="C13" s="50"/>
      <c r="D13" s="50">
        <v>34.630000000000003</v>
      </c>
      <c r="E13" s="50">
        <f>+D13-C13</f>
        <v>34.630000000000003</v>
      </c>
    </row>
    <row r="14" spans="1:5" s="49" customFormat="1" ht="14.4" x14ac:dyDescent="0.3">
      <c r="A14" s="48" t="s">
        <v>121</v>
      </c>
      <c r="B14" s="49" t="s">
        <v>65</v>
      </c>
      <c r="C14" s="50"/>
      <c r="D14" s="50"/>
      <c r="E14" s="50">
        <f>+D14-C14</f>
        <v>0</v>
      </c>
    </row>
    <row r="15" spans="1:5" x14ac:dyDescent="0.25">
      <c r="D15" s="1"/>
      <c r="E15" s="1"/>
    </row>
    <row r="16" spans="1:5" x14ac:dyDescent="0.25">
      <c r="C16" s="37">
        <f>SUM(C10:C15)</f>
        <v>52000</v>
      </c>
      <c r="D16" s="37">
        <f>SUM(D10:D15)</f>
        <v>27372.510000000002</v>
      </c>
      <c r="E16" s="37">
        <f>SUM(E10:E15)</f>
        <v>-24627.489999999998</v>
      </c>
    </row>
    <row r="17" spans="1:5" ht="23.4" x14ac:dyDescent="0.45">
      <c r="A17" s="36" t="s">
        <v>66</v>
      </c>
    </row>
    <row r="18" spans="1:5" ht="14.4" x14ac:dyDescent="0.3">
      <c r="A18" s="48" t="s">
        <v>122</v>
      </c>
      <c r="B18" s="49" t="s">
        <v>87</v>
      </c>
      <c r="C18" s="50">
        <v>5000</v>
      </c>
      <c r="D18" s="50">
        <v>79</v>
      </c>
      <c r="E18" s="50">
        <f>+C18-D18</f>
        <v>4921</v>
      </c>
    </row>
    <row r="19" spans="1:5" ht="14.4" x14ac:dyDescent="0.3">
      <c r="A19" s="48" t="s">
        <v>123</v>
      </c>
      <c r="B19" s="49" t="s">
        <v>89</v>
      </c>
      <c r="C19" s="50">
        <v>5000</v>
      </c>
      <c r="D19" s="50">
        <v>2031.36</v>
      </c>
      <c r="E19" s="50">
        <f t="shared" ref="E19:E26" si="0">+C19-D19</f>
        <v>2968.6400000000003</v>
      </c>
    </row>
    <row r="20" spans="1:5" ht="14.4" x14ac:dyDescent="0.3">
      <c r="A20" s="48" t="s">
        <v>124</v>
      </c>
      <c r="B20" s="49" t="s">
        <v>125</v>
      </c>
      <c r="C20" s="50">
        <v>5000</v>
      </c>
      <c r="D20" s="50"/>
      <c r="E20" s="50">
        <f t="shared" si="0"/>
        <v>5000</v>
      </c>
    </row>
    <row r="21" spans="1:5" ht="14.4" x14ac:dyDescent="0.3">
      <c r="A21" s="48" t="s">
        <v>126</v>
      </c>
      <c r="B21" s="49" t="s">
        <v>127</v>
      </c>
      <c r="C21" s="50"/>
      <c r="D21" s="50"/>
      <c r="E21" s="50">
        <f t="shared" si="0"/>
        <v>0</v>
      </c>
    </row>
    <row r="22" spans="1:5" ht="14.4" x14ac:dyDescent="0.3">
      <c r="A22" s="48" t="s">
        <v>128</v>
      </c>
      <c r="B22" s="49" t="s">
        <v>95</v>
      </c>
      <c r="C22" s="50"/>
      <c r="D22" s="50">
        <v>27.08</v>
      </c>
      <c r="E22" s="50">
        <f t="shared" si="0"/>
        <v>-27.08</v>
      </c>
    </row>
    <row r="23" spans="1:5" ht="14.4" x14ac:dyDescent="0.3">
      <c r="A23" s="48" t="s">
        <v>129</v>
      </c>
      <c r="B23" s="49" t="s">
        <v>130</v>
      </c>
      <c r="C23" s="50">
        <v>33000</v>
      </c>
      <c r="D23" s="50">
        <v>8122</v>
      </c>
      <c r="E23" s="50">
        <f t="shared" si="0"/>
        <v>24878</v>
      </c>
    </row>
    <row r="24" spans="1:5" ht="14.4" x14ac:dyDescent="0.3">
      <c r="A24" s="48" t="s">
        <v>131</v>
      </c>
      <c r="B24" s="49" t="s">
        <v>132</v>
      </c>
      <c r="C24" s="50"/>
      <c r="D24" s="50"/>
      <c r="E24" s="50">
        <f t="shared" si="0"/>
        <v>0</v>
      </c>
    </row>
    <row r="25" spans="1:5" ht="14.4" x14ac:dyDescent="0.3">
      <c r="A25" s="48" t="s">
        <v>133</v>
      </c>
      <c r="B25" s="49" t="s">
        <v>134</v>
      </c>
      <c r="C25" s="50">
        <v>2500</v>
      </c>
      <c r="D25" s="50">
        <v>492.68</v>
      </c>
      <c r="E25" s="50">
        <f t="shared" si="0"/>
        <v>2007.32</v>
      </c>
    </row>
    <row r="26" spans="1:5" ht="14.4" x14ac:dyDescent="0.3">
      <c r="A26" s="48" t="s">
        <v>135</v>
      </c>
      <c r="B26" s="49" t="s">
        <v>165</v>
      </c>
      <c r="C26" s="50">
        <v>1500</v>
      </c>
      <c r="D26" s="50"/>
      <c r="E26" s="50">
        <f t="shared" si="0"/>
        <v>1500</v>
      </c>
    </row>
    <row r="28" spans="1:5" x14ac:dyDescent="0.25">
      <c r="C28" s="37">
        <f>SUM(C18:C27)</f>
        <v>52000</v>
      </c>
      <c r="D28" s="37">
        <f>SUM(D18:D27)</f>
        <v>10752.119999999999</v>
      </c>
      <c r="E28" s="37">
        <f>SUM(E18:E27)</f>
        <v>41247.879999999997</v>
      </c>
    </row>
    <row r="29" spans="1:5" ht="16.2" thickBot="1" x14ac:dyDescent="0.35">
      <c r="B29" s="49" t="s">
        <v>113</v>
      </c>
      <c r="C29" s="38">
        <f>+C16-C28</f>
        <v>0</v>
      </c>
      <c r="E29" s="40"/>
    </row>
    <row r="30" spans="1:5" ht="14.4" thickTop="1" thickBot="1" x14ac:dyDescent="0.3">
      <c r="A30" s="71" t="s">
        <v>166</v>
      </c>
      <c r="B30" s="71"/>
      <c r="C30" s="71"/>
      <c r="D30" s="42">
        <f>+D16-D28</f>
        <v>16620.390000000003</v>
      </c>
      <c r="E30" s="41"/>
    </row>
    <row r="31" spans="1:5" ht="13.8" thickTop="1" x14ac:dyDescent="0.25"/>
  </sheetData>
  <mergeCells count="6">
    <mergeCell ref="A30:C30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" zoomScale="120" zoomScaleNormal="120" workbookViewId="0">
      <selection activeCell="A2" sqref="A2:E2"/>
    </sheetView>
  </sheetViews>
  <sheetFormatPr defaultColWidth="9.109375" defaultRowHeight="13.2" x14ac:dyDescent="0.25"/>
  <cols>
    <col min="1" max="1" width="29" style="46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8" t="s">
        <v>0</v>
      </c>
      <c r="B1" s="68"/>
      <c r="C1" s="68"/>
      <c r="D1" s="68"/>
      <c r="E1" s="68"/>
    </row>
    <row r="2" spans="1:5" x14ac:dyDescent="0.25">
      <c r="A2" s="69" t="s">
        <v>1</v>
      </c>
      <c r="B2" s="69"/>
      <c r="C2" s="69"/>
      <c r="D2" s="69"/>
      <c r="E2" s="69"/>
    </row>
    <row r="3" spans="1:5" x14ac:dyDescent="0.25">
      <c r="A3" s="69" t="s">
        <v>136</v>
      </c>
      <c r="B3" s="69"/>
      <c r="C3" s="69"/>
      <c r="D3" s="69"/>
      <c r="E3" s="69"/>
    </row>
    <row r="4" spans="1:5" x14ac:dyDescent="0.25">
      <c r="A4" s="69" t="s">
        <v>41</v>
      </c>
      <c r="B4" s="69"/>
      <c r="C4" s="69"/>
      <c r="D4" s="69"/>
      <c r="E4" s="69"/>
    </row>
    <row r="5" spans="1:5" x14ac:dyDescent="0.25">
      <c r="A5" s="70" t="str">
        <f>+[1]Feb16BS!A4</f>
        <v>February 2016</v>
      </c>
      <c r="B5" s="69"/>
      <c r="C5" s="69"/>
      <c r="D5" s="69"/>
      <c r="E5" s="69"/>
    </row>
    <row r="6" spans="1:5" x14ac:dyDescent="0.25">
      <c r="A6" s="43"/>
      <c r="B6" s="46"/>
      <c r="D6" s="46"/>
      <c r="E6" s="46"/>
    </row>
    <row r="7" spans="1:5" s="3" customFormat="1" ht="36" customHeight="1" x14ac:dyDescent="0.25">
      <c r="A7" s="32" t="s">
        <v>42</v>
      </c>
      <c r="B7" s="33" t="s">
        <v>43</v>
      </c>
      <c r="C7" s="34" t="s">
        <v>115</v>
      </c>
      <c r="D7" s="35" t="s">
        <v>45</v>
      </c>
      <c r="E7" s="34" t="s">
        <v>163</v>
      </c>
    </row>
    <row r="8" spans="1:5" x14ac:dyDescent="0.25">
      <c r="C8" s="1"/>
      <c r="D8" s="1"/>
      <c r="E8" s="1"/>
    </row>
    <row r="9" spans="1:5" ht="23.4" x14ac:dyDescent="0.45">
      <c r="A9" s="36" t="s">
        <v>25</v>
      </c>
      <c r="D9" s="1"/>
      <c r="E9" s="1"/>
    </row>
    <row r="10" spans="1:5" ht="15" customHeight="1" x14ac:dyDescent="0.3">
      <c r="A10" s="48" t="s">
        <v>188</v>
      </c>
      <c r="B10" s="7" t="s">
        <v>189</v>
      </c>
      <c r="D10" s="1"/>
      <c r="E10" s="50">
        <f t="shared" ref="E10:E16" si="0">+D10-C10</f>
        <v>0</v>
      </c>
    </row>
    <row r="11" spans="1:5" ht="14.4" x14ac:dyDescent="0.3">
      <c r="A11" s="48" t="s">
        <v>137</v>
      </c>
      <c r="B11" s="49" t="s">
        <v>59</v>
      </c>
      <c r="C11" s="1">
        <v>4000</v>
      </c>
      <c r="D11" s="50">
        <v>3361.97</v>
      </c>
      <c r="E11" s="50">
        <f t="shared" si="0"/>
        <v>-638.0300000000002</v>
      </c>
    </row>
    <row r="12" spans="1:5" ht="14.4" x14ac:dyDescent="0.3">
      <c r="A12" s="48" t="s">
        <v>138</v>
      </c>
      <c r="B12" s="49" t="s">
        <v>118</v>
      </c>
      <c r="C12" s="1"/>
      <c r="D12" s="50">
        <v>1599.11</v>
      </c>
      <c r="E12" s="50">
        <f t="shared" si="0"/>
        <v>1599.11</v>
      </c>
    </row>
    <row r="13" spans="1:5" ht="14.4" x14ac:dyDescent="0.3">
      <c r="A13" s="48" t="s">
        <v>139</v>
      </c>
      <c r="B13" s="49" t="s">
        <v>140</v>
      </c>
      <c r="C13" s="1">
        <v>200000</v>
      </c>
      <c r="D13" s="50">
        <v>106715.77</v>
      </c>
      <c r="E13" s="50">
        <f t="shared" si="0"/>
        <v>-93284.23</v>
      </c>
    </row>
    <row r="14" spans="1:5" ht="14.4" x14ac:dyDescent="0.3">
      <c r="A14" s="48" t="s">
        <v>172</v>
      </c>
      <c r="B14" s="49" t="s">
        <v>170</v>
      </c>
      <c r="C14" s="1"/>
      <c r="D14" s="50">
        <v>77.56</v>
      </c>
      <c r="E14" s="50">
        <f t="shared" si="0"/>
        <v>77.56</v>
      </c>
    </row>
    <row r="15" spans="1:5" ht="14.4" x14ac:dyDescent="0.3">
      <c r="A15" s="48" t="s">
        <v>141</v>
      </c>
      <c r="B15" s="49" t="s">
        <v>142</v>
      </c>
      <c r="C15" s="1"/>
      <c r="D15" s="50"/>
      <c r="E15" s="50">
        <f t="shared" si="0"/>
        <v>0</v>
      </c>
    </row>
    <row r="16" spans="1:5" ht="14.4" x14ac:dyDescent="0.3">
      <c r="A16" s="48" t="s">
        <v>188</v>
      </c>
      <c r="B16" s="49" t="s">
        <v>189</v>
      </c>
      <c r="C16" s="1"/>
      <c r="D16" s="50">
        <v>803.06</v>
      </c>
      <c r="E16" s="50">
        <f t="shared" si="0"/>
        <v>803.06</v>
      </c>
    </row>
    <row r="17" spans="1:5" x14ac:dyDescent="0.25">
      <c r="D17" s="1"/>
      <c r="E17" s="1"/>
    </row>
    <row r="18" spans="1:5" x14ac:dyDescent="0.25">
      <c r="C18" s="37">
        <f>SUM(C10:C17)</f>
        <v>204000</v>
      </c>
      <c r="D18" s="37">
        <f>SUM(D10:D17)</f>
        <v>112557.47</v>
      </c>
      <c r="E18" s="37">
        <f>SUM(E10:E17)</f>
        <v>-91442.53</v>
      </c>
    </row>
    <row r="19" spans="1:5" ht="23.4" x14ac:dyDescent="0.45">
      <c r="A19" s="36" t="s">
        <v>66</v>
      </c>
    </row>
    <row r="20" spans="1:5" ht="14.4" x14ac:dyDescent="0.3">
      <c r="A20" s="48" t="s">
        <v>143</v>
      </c>
      <c r="B20" s="49" t="s">
        <v>81</v>
      </c>
      <c r="C20" s="1">
        <v>66000</v>
      </c>
      <c r="D20" s="50">
        <v>47146.85</v>
      </c>
      <c r="E20" s="50">
        <f>+C20-D20</f>
        <v>18853.150000000001</v>
      </c>
    </row>
    <row r="21" spans="1:5" ht="14.4" x14ac:dyDescent="0.3">
      <c r="A21" s="48" t="s">
        <v>144</v>
      </c>
      <c r="B21" s="49" t="s">
        <v>145</v>
      </c>
      <c r="C21" s="1"/>
      <c r="D21" s="50"/>
      <c r="E21" s="50">
        <f t="shared" ref="E21:E30" si="1">+C21-D21</f>
        <v>0</v>
      </c>
    </row>
    <row r="22" spans="1:5" ht="14.4" x14ac:dyDescent="0.3">
      <c r="A22" s="48" t="s">
        <v>154</v>
      </c>
      <c r="B22" s="49" t="s">
        <v>155</v>
      </c>
      <c r="C22" s="1"/>
      <c r="D22" s="50"/>
      <c r="E22" s="50">
        <f t="shared" si="1"/>
        <v>0</v>
      </c>
    </row>
    <row r="23" spans="1:5" ht="14.4" x14ac:dyDescent="0.3">
      <c r="A23" s="48" t="s">
        <v>175</v>
      </c>
      <c r="B23" s="49" t="s">
        <v>176</v>
      </c>
      <c r="C23" s="1">
        <v>2000</v>
      </c>
      <c r="D23" s="50"/>
      <c r="E23" s="50">
        <f t="shared" si="1"/>
        <v>2000</v>
      </c>
    </row>
    <row r="24" spans="1:5" ht="14.4" x14ac:dyDescent="0.3">
      <c r="A24" s="48" t="s">
        <v>146</v>
      </c>
      <c r="B24" s="49" t="s">
        <v>85</v>
      </c>
      <c r="C24" s="1">
        <v>45000</v>
      </c>
      <c r="D24" s="50">
        <f>76706.69-47207.87</f>
        <v>29498.82</v>
      </c>
      <c r="E24" s="50">
        <f t="shared" si="1"/>
        <v>15501.18</v>
      </c>
    </row>
    <row r="25" spans="1:5" ht="14.4" x14ac:dyDescent="0.3">
      <c r="A25" s="48" t="s">
        <v>157</v>
      </c>
      <c r="B25" s="49" t="s">
        <v>158</v>
      </c>
      <c r="C25" s="1"/>
      <c r="D25" s="50"/>
      <c r="E25" s="50">
        <f t="shared" si="1"/>
        <v>0</v>
      </c>
    </row>
    <row r="26" spans="1:5" ht="14.4" x14ac:dyDescent="0.3">
      <c r="A26" s="48" t="s">
        <v>147</v>
      </c>
      <c r="B26" s="49" t="s">
        <v>95</v>
      </c>
      <c r="C26" s="1"/>
      <c r="D26" s="50">
        <v>61.02</v>
      </c>
      <c r="E26" s="50">
        <f t="shared" si="1"/>
        <v>-61.02</v>
      </c>
    </row>
    <row r="27" spans="1:5" ht="14.4" x14ac:dyDescent="0.3">
      <c r="A27" s="48" t="s">
        <v>148</v>
      </c>
      <c r="B27" s="49" t="s">
        <v>149</v>
      </c>
      <c r="C27" s="1"/>
      <c r="D27" s="50"/>
      <c r="E27" s="50">
        <f t="shared" si="1"/>
        <v>0</v>
      </c>
    </row>
    <row r="28" spans="1:5" ht="14.4" x14ac:dyDescent="0.3">
      <c r="A28" s="48" t="s">
        <v>150</v>
      </c>
      <c r="B28" s="49" t="s">
        <v>97</v>
      </c>
      <c r="C28" s="1"/>
      <c r="D28" s="50"/>
      <c r="E28" s="50">
        <f t="shared" si="1"/>
        <v>0</v>
      </c>
    </row>
    <row r="29" spans="1:5" ht="14.4" x14ac:dyDescent="0.3">
      <c r="A29" s="48" t="s">
        <v>151</v>
      </c>
      <c r="B29" s="49" t="s">
        <v>152</v>
      </c>
      <c r="C29" s="1"/>
      <c r="D29" s="50"/>
      <c r="E29" s="50">
        <f t="shared" si="1"/>
        <v>0</v>
      </c>
    </row>
    <row r="30" spans="1:5" ht="14.4" x14ac:dyDescent="0.3">
      <c r="A30" s="48" t="s">
        <v>153</v>
      </c>
      <c r="B30" s="49" t="s">
        <v>112</v>
      </c>
      <c r="C30" s="1"/>
      <c r="D30" s="50"/>
      <c r="E30" s="50">
        <f t="shared" si="1"/>
        <v>0</v>
      </c>
    </row>
    <row r="32" spans="1:5" x14ac:dyDescent="0.25">
      <c r="C32" s="37">
        <f>SUM(C20:C31)</f>
        <v>113000</v>
      </c>
      <c r="D32" s="37">
        <f>SUM(D20:D31)</f>
        <v>76706.69</v>
      </c>
      <c r="E32" s="37">
        <f>SUM(E20:E31)</f>
        <v>36293.310000000005</v>
      </c>
    </row>
    <row r="33" spans="1:5" ht="16.2" thickBot="1" x14ac:dyDescent="0.35">
      <c r="B33" s="49" t="s">
        <v>113</v>
      </c>
      <c r="C33" s="38">
        <f>+C18-C32</f>
        <v>91000</v>
      </c>
      <c r="E33" s="40"/>
    </row>
    <row r="34" spans="1:5" ht="14.4" thickTop="1" thickBot="1" x14ac:dyDescent="0.3">
      <c r="A34" s="71" t="s">
        <v>166</v>
      </c>
      <c r="B34" s="71"/>
      <c r="C34" s="71"/>
      <c r="D34" s="42">
        <f>+D18-D32</f>
        <v>35850.78</v>
      </c>
      <c r="E34" s="41"/>
    </row>
    <row r="35" spans="1:5" ht="13.8" thickTop="1" x14ac:dyDescent="0.25">
      <c r="A35" s="7"/>
      <c r="D35" s="1"/>
    </row>
  </sheetData>
  <mergeCells count="6">
    <mergeCell ref="A34:C34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2014-02-21T20:48:05Z</cp:lastPrinted>
  <dcterms:created xsi:type="dcterms:W3CDTF">2006-09-08T23:24:39Z</dcterms:created>
  <dcterms:modified xsi:type="dcterms:W3CDTF">2016-04-22T21:40:53Z</dcterms:modified>
</cp:coreProperties>
</file>