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D32" i="5" l="1"/>
  <c r="C32" i="5"/>
  <c r="E30" i="5"/>
  <c r="E29" i="5"/>
  <c r="E28" i="5"/>
  <c r="E27" i="5"/>
  <c r="E26" i="5"/>
  <c r="E25" i="5"/>
  <c r="E24" i="5"/>
  <c r="D24" i="5"/>
  <c r="E23" i="5"/>
  <c r="E22" i="5"/>
  <c r="E21" i="5"/>
  <c r="E32" i="5" s="1"/>
  <c r="E20" i="5"/>
  <c r="D18" i="5"/>
  <c r="D34" i="5" s="1"/>
  <c r="C18" i="5"/>
  <c r="C33" i="5" s="1"/>
  <c r="E16" i="5"/>
  <c r="E15" i="5"/>
  <c r="E14" i="5"/>
  <c r="E13" i="5"/>
  <c r="E12" i="5"/>
  <c r="E11" i="5"/>
  <c r="E10" i="5"/>
  <c r="E18" i="5" s="1"/>
  <c r="A5" i="5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18" i="4"/>
  <c r="E31" i="4" s="1"/>
  <c r="D16" i="4"/>
  <c r="D33" i="4" s="1"/>
  <c r="C16" i="4"/>
  <c r="C32" i="4" s="1"/>
  <c r="E14" i="4"/>
  <c r="E13" i="4"/>
  <c r="E12" i="4"/>
  <c r="E11" i="4"/>
  <c r="E10" i="4"/>
  <c r="E16" i="4" s="1"/>
  <c r="A5" i="4"/>
  <c r="C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36" i="3"/>
  <c r="D54" i="3" s="1"/>
  <c r="E35" i="3"/>
  <c r="E34" i="3"/>
  <c r="E33" i="3"/>
  <c r="E32" i="3"/>
  <c r="E31" i="3"/>
  <c r="E30" i="3"/>
  <c r="E29" i="3"/>
  <c r="E28" i="3"/>
  <c r="E27" i="3"/>
  <c r="E26" i="3"/>
  <c r="D24" i="3"/>
  <c r="D56" i="3" s="1"/>
  <c r="C24" i="3"/>
  <c r="C55" i="3" s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24" i="3" s="1"/>
  <c r="A5" i="3"/>
  <c r="B28" i="2"/>
  <c r="B20" i="2"/>
  <c r="B12" i="2"/>
  <c r="B31" i="2" s="1"/>
  <c r="A4" i="2"/>
  <c r="E42" i="1"/>
  <c r="D42" i="1"/>
  <c r="C42" i="1"/>
  <c r="F42" i="1" s="1"/>
  <c r="E41" i="1"/>
  <c r="E44" i="1" s="1"/>
  <c r="E47" i="1" s="1"/>
  <c r="D41" i="1"/>
  <c r="D44" i="1" s="1"/>
  <c r="D47" i="1" s="1"/>
  <c r="C41" i="1"/>
  <c r="F41" i="1" s="1"/>
  <c r="E37" i="1"/>
  <c r="D37" i="1"/>
  <c r="C34" i="1"/>
  <c r="C35" i="1" s="1"/>
  <c r="F33" i="1"/>
  <c r="F32" i="1"/>
  <c r="F31" i="1"/>
  <c r="F30" i="1"/>
  <c r="F29" i="1"/>
  <c r="F28" i="1"/>
  <c r="E24" i="1"/>
  <c r="E49" i="1" s="1"/>
  <c r="D24" i="1"/>
  <c r="C24" i="1"/>
  <c r="F24" i="1" s="1"/>
  <c r="F22" i="1"/>
  <c r="F21" i="1"/>
  <c r="F20" i="1"/>
  <c r="C19" i="1"/>
  <c r="F19" i="1" s="1"/>
  <c r="F14" i="1"/>
  <c r="F13" i="1"/>
  <c r="F12" i="1"/>
  <c r="F11" i="1"/>
  <c r="E36" i="3" l="1"/>
  <c r="E54" i="3" s="1"/>
  <c r="F44" i="1"/>
  <c r="D49" i="1"/>
  <c r="F35" i="1"/>
  <c r="C37" i="1"/>
  <c r="C44" i="1"/>
  <c r="C47" i="1" s="1"/>
  <c r="C49" i="1"/>
  <c r="F34" i="1"/>
  <c r="F37" i="1" s="1"/>
  <c r="F47" i="1" l="1"/>
  <c r="F49" i="1" s="1"/>
</calcChain>
</file>

<file path=xl/sharedStrings.xml><?xml version="1.0" encoding="utf-8"?>
<sst xmlns="http://schemas.openxmlformats.org/spreadsheetml/2006/main" count="242" uniqueCount="191">
  <si>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</si>
  <si>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</si>
  <si>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</si>
  <si>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</si>
  <si>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</si>
  <si>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</si>
  <si>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</si>
  <si>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</si>
  <si>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</si>
  <si>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</si>
  <si>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</si>
  <si>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</si>
  <si>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</si>
  <si>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</si>
  <si>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</si>
  <si>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</si>
  <si>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</si>
  <si>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</si>
  <si>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</si>
  <si>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</si>
  <si>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</si>
  <si>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</si>
  <si>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</si>
  <si>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</si>
  <si>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</si>
  <si>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</si>
  <si>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</si>
  <si>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</si>
  <si>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</si>
  <si>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</si>
  <si>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</si>
  <si>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</si>
  <si>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</si>
  <si>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</si>
  <si>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</si>
  <si>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</si>
  <si>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</si>
  <si>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</si>
  <si>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</si>
  <si>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</si>
  <si>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</si>
  <si>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</si>
  <si>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</si>
  <si>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</si>
  <si>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</si>
  <si>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</si>
  <si>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</si>
  <si>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</si>
  <si>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</si>
  <si>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</si>
  <si>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</si>
  <si>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</si>
  <si>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</si>
  <si>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</si>
  <si>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</si>
  <si>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</si>
  <si>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</si>
  <si>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</si>
  <si>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</si>
  <si>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</si>
  <si>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</si>
  <si>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</si>
  <si>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</si>
  <si>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</si>
  <si>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</si>
  <si>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</si>
  <si>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</si>
  <si>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</si>
  <si>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</si>
  <si>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</si>
  <si>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</si>
  <si>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</si>
  <si>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</si>
  <si>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</si>
  <si>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</si>
  <si>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</si>
  <si>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</si>
  <si>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</si>
  <si>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</si>
  <si>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</si>
  <si>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</si>
  <si>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</si>
  <si>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</si>
  <si>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</si>
  <si>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</si>
  <si>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</si>
  <si>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</si>
  <si>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</si>
  <si>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</si>
  <si>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</si>
  <si>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</si>
  <si>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</si>
  <si>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</si>
  <si>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</si>
  <si>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</si>
  <si>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</si>
  <si>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</si>
  <si>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</si>
  <si>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</si>
  <si>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</si>
  <si>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</si>
  <si>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</si>
  <si>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</si>
  <si>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</si>
  <si>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</si>
  <si>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</si>
  <si>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</si>
  <si>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</si>
  <si>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</si>
  <si>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</si>
  <si>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</si>
  <si>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</si>
  <si>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</si>
  <si>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</si>
  <si>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</si>
  <si>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</si>
  <si>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</si>
  <si>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</si>
  <si>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</si>
  <si>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</si>
  <si>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</si>
  <si>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</si>
  <si>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</si>
  <si>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</si>
  <si>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</si>
  <si>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</si>
  <si>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</si>
  <si>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</si>
  <si>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</si>
  <si>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</si>
  <si>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</si>
  <si>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</si>
  <si>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</si>
  <si>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</si>
  <si>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</si>
  <si>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</si>
  <si>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</si>
  <si>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</si>
  <si>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</si>
  <si>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</si>
  <si>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</si>
  <si>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</si>
  <si>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</si>
  <si>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</si>
  <si>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</si>
  <si>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</si>
  <si>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</si>
  <si>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</si>
  <si>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</si>
  <si>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</si>
  <si>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</si>
  <si>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</si>
  <si>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</si>
  <si>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</si>
  <si>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</si>
  <si>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</si>
  <si>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</si>
  <si>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</si>
  <si>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</si>
  <si>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</si>
  <si>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</si>
  <si>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</si>
  <si>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</si>
  <si>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</si>
  <si>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</si>
  <si>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</si>
  <si>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</si>
  <si>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</si>
  <si>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</si>
  <si>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</si>
  <si>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</si>
  <si>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</si>
  <si>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</si>
  <si>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 xml:space="preserve">Interfund Trf 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</si>
  <si>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</si>
  <si>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</si>
  <si>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</si>
  <si>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</si>
  <si>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</si>
  <si>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</si>
  <si>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</si>
  <si>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</si>
  <si>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</si>
  <si>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</si>
  <si>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</si>
  <si>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May 2016</t>
  </si>
  <si>
    <t>72-0000-1960-696530-52331</t>
  </si>
  <si>
    <t>72-0000-1960-696530-53603</t>
  </si>
  <si>
    <t>WC-Classified Non Class</t>
  </si>
  <si>
    <t>72-0000-1960-696530-56400</t>
  </si>
  <si>
    <t>Equipment&lt;$5k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</si>
</sst>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40" fontId="3" fillId="2" borderId="0" xfId="0" applyNumberFormat="1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>
      <alignment horizontal="center"/>
    </xf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5-16/ASMJC-Financial%20Statements%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5BS"/>
      <sheetName val="Jul15IS"/>
      <sheetName val="Jul15-BVA-71"/>
      <sheetName val="Jul15-BVA-72"/>
      <sheetName val="Jul15-BVA-73"/>
      <sheetName val="Aug15BS"/>
      <sheetName val="Aug15IS"/>
      <sheetName val="Aug15-BVA-71"/>
      <sheetName val="Aug14-BVA-72"/>
      <sheetName val="Aug14-BVA-73"/>
      <sheetName val="Sep15BS"/>
      <sheetName val="Sep15IS"/>
      <sheetName val="Sept15-BVA-71"/>
      <sheetName val="Sept15-BVA-72"/>
      <sheetName val="Sept15-BVA-73"/>
      <sheetName val="Oct15BS"/>
      <sheetName val="Oct15IS"/>
      <sheetName val="Oct15-BVA-71"/>
      <sheetName val="Oct15-BVA-72"/>
      <sheetName val="Oct15-BVA-73"/>
      <sheetName val="Nov15BS"/>
      <sheetName val="Nov15IS"/>
      <sheetName val="Nov15-BVA-71"/>
      <sheetName val="Nov15-BVA-72"/>
      <sheetName val="Nov15-BVA-73"/>
      <sheetName val="Dec15BS"/>
      <sheetName val="Dec15IS"/>
      <sheetName val="Dec15-BVA-71"/>
      <sheetName val="Dec15-BVA-72"/>
      <sheetName val="Dec15-BVA-73"/>
      <sheetName val="Jan16BS"/>
      <sheetName val="Jan16IS"/>
      <sheetName val="Jan16-BVA-71"/>
      <sheetName val="Jan16-BVA-72"/>
      <sheetName val="Jan16-BVA-73"/>
      <sheetName val="Feb16BS"/>
      <sheetName val="Feb16IS"/>
      <sheetName val="Feb16-BVA-71"/>
      <sheetName val="Feb16-BVA-72"/>
      <sheetName val="Feb16-BVA-73"/>
      <sheetName val="Mar16BS"/>
      <sheetName val="Mar16IS"/>
      <sheetName val="Mar16-BVA-71"/>
      <sheetName val="Mar 16-BVA-72"/>
      <sheetName val="Mar 16-BVA-73"/>
      <sheetName val="Apr16BS"/>
      <sheetName val="Apr16IS"/>
      <sheetName val="Apr16-BVA-71"/>
      <sheetName val="Apr16-BVA-72"/>
      <sheetName val="Apr16-BVA-73"/>
      <sheetName val="May16BS"/>
      <sheetName val="May16IS"/>
      <sheetName val="May16-BVA-71"/>
      <sheetName val="May16-BVA-72"/>
      <sheetName val="May16-BVA-73"/>
      <sheetName val="Jun16BS"/>
      <sheetName val="Jun16IS"/>
      <sheetName val="Jun16-BVA-71"/>
      <sheetName val="Jun16-BVA-72"/>
      <sheetName val="Jun16-BVA-7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>
        <row r="4">
          <cell r="A4" t="str">
            <v>May 2016</v>
          </cell>
        </row>
      </sheetData>
      <sheetData sheetId="51">
        <row r="12">
          <cell r="B12">
            <v>-91557.949999999983</v>
          </cell>
        </row>
        <row r="20">
          <cell r="B20">
            <v>-43433.120000000003</v>
          </cell>
        </row>
        <row r="28">
          <cell r="B28">
            <v>12691.51999999999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activeCell="A4" sqref="A4:F4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5" width="13.5546875" style="5" bestFit="1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1" t="s">
        <v>0</v>
      </c>
      <c r="B1" s="61"/>
      <c r="C1" s="62"/>
      <c r="D1" s="62"/>
      <c r="E1" s="62"/>
      <c r="F1" s="62"/>
    </row>
    <row r="2" spans="1:23" ht="15" x14ac:dyDescent="0.25">
      <c r="A2" s="63" t="s">
        <v>1</v>
      </c>
      <c r="B2" s="63"/>
      <c r="C2" s="64"/>
      <c r="D2" s="64"/>
      <c r="E2" s="64"/>
      <c r="F2" s="64"/>
    </row>
    <row r="3" spans="1:23" ht="15" x14ac:dyDescent="0.25">
      <c r="A3" s="63" t="s">
        <v>2</v>
      </c>
      <c r="B3" s="63"/>
      <c r="C3" s="64"/>
      <c r="D3" s="64"/>
      <c r="E3" s="64"/>
      <c r="F3" s="64"/>
    </row>
    <row r="4" spans="1:23" ht="15" x14ac:dyDescent="0.25">
      <c r="A4" s="65" t="s">
        <v>185</v>
      </c>
      <c r="B4" s="65"/>
      <c r="C4" s="64"/>
      <c r="D4" s="64"/>
      <c r="E4" s="64"/>
      <c r="F4" s="64"/>
    </row>
    <row r="5" spans="1:23" ht="13.8" thickBot="1" x14ac:dyDescent="0.3">
      <c r="A5" s="53"/>
      <c r="B5" s="54"/>
      <c r="C5" s="54"/>
      <c r="D5" s="54"/>
      <c r="E5" s="54"/>
      <c r="F5" s="54"/>
    </row>
    <row r="6" spans="1:23" ht="15" x14ac:dyDescent="0.25">
      <c r="A6" s="8"/>
      <c r="B6" s="55" t="s">
        <v>31</v>
      </c>
      <c r="C6" s="56"/>
      <c r="D6" s="9" t="s">
        <v>3</v>
      </c>
      <c r="E6" s="10" t="s">
        <v>3</v>
      </c>
      <c r="F6" s="59" t="s">
        <v>4</v>
      </c>
      <c r="G6" s="43"/>
      <c r="H6" s="43"/>
      <c r="I6" s="43"/>
      <c r="J6" s="43"/>
      <c r="S6" s="43"/>
      <c r="T6" s="43"/>
    </row>
    <row r="7" spans="1:23" ht="15.6" thickBot="1" x14ac:dyDescent="0.3">
      <c r="A7" s="11"/>
      <c r="B7" s="57"/>
      <c r="C7" s="58"/>
      <c r="D7" s="12">
        <v>72</v>
      </c>
      <c r="E7" s="13">
        <v>73</v>
      </c>
      <c r="F7" s="60"/>
      <c r="G7" s="14"/>
      <c r="H7" s="14"/>
      <c r="I7" s="14"/>
      <c r="J7" s="14"/>
      <c r="S7" s="14"/>
      <c r="T7" s="14"/>
      <c r="U7" s="43"/>
      <c r="V7" s="43"/>
      <c r="W7" s="43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176</v>
      </c>
      <c r="C11" s="5">
        <v>15475.25</v>
      </c>
      <c r="D11" s="5">
        <v>13928</v>
      </c>
      <c r="E11" s="5">
        <v>10454.31</v>
      </c>
      <c r="F11" s="5">
        <f>+C11+D11+E11</f>
        <v>39857.56</v>
      </c>
      <c r="G11" s="46"/>
    </row>
    <row r="12" spans="1:23" ht="14.25" customHeight="1" x14ac:dyDescent="0.35">
      <c r="A12" s="4" t="s">
        <v>177</v>
      </c>
      <c r="F12" s="5">
        <f>+C12+D12+E12</f>
        <v>0</v>
      </c>
      <c r="G12" s="47"/>
    </row>
    <row r="13" spans="1:23" ht="14.25" customHeight="1" x14ac:dyDescent="0.25">
      <c r="A13" s="4" t="s">
        <v>6</v>
      </c>
      <c r="C13" s="5">
        <v>1000</v>
      </c>
      <c r="F13" s="5">
        <f t="shared" ref="F13:F22" si="0">+C13+D13+E13</f>
        <v>1000</v>
      </c>
    </row>
    <row r="14" spans="1:23" ht="14.25" customHeight="1" x14ac:dyDescent="0.25">
      <c r="A14" s="4" t="s">
        <v>7</v>
      </c>
      <c r="C14" s="5">
        <v>103.56</v>
      </c>
      <c r="F14" s="5">
        <f>+C14+D14+E14</f>
        <v>103.56</v>
      </c>
    </row>
    <row r="15" spans="1:23" ht="14.25" customHeight="1" x14ac:dyDescent="0.25">
      <c r="A15" s="16" t="s">
        <v>8</v>
      </c>
      <c r="B15" s="17">
        <v>255374.85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172128.7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697908.8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2033.02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178</v>
      </c>
      <c r="C19" s="5">
        <f>+B15+B16+B17+B18-E19-D19</f>
        <v>221833.79000000007</v>
      </c>
      <c r="D19" s="5">
        <v>244785.77</v>
      </c>
      <c r="E19" s="5">
        <v>660825.81000000006</v>
      </c>
      <c r="F19" s="5">
        <f t="shared" si="0"/>
        <v>1127445.3700000001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2690.5</v>
      </c>
      <c r="F20" s="5">
        <f t="shared" si="0"/>
        <v>2690.5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179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180</v>
      </c>
      <c r="F22" s="5">
        <f t="shared" si="0"/>
        <v>0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241103.10000000006</v>
      </c>
      <c r="D24" s="19">
        <f>SUM(D11:D23)</f>
        <v>258713.77</v>
      </c>
      <c r="E24" s="19">
        <f>SUM(E11:E23)</f>
        <v>671280.12000000011</v>
      </c>
      <c r="F24" s="19">
        <f>+C24+D24+E24</f>
        <v>1171096.9900000002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181</v>
      </c>
      <c r="C28" s="5">
        <v>396.3</v>
      </c>
      <c r="F28" s="5">
        <f t="shared" ref="F28:F35" si="1">+C28+D28+E28</f>
        <v>396.3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182</v>
      </c>
      <c r="F29" s="5">
        <f t="shared" si="1"/>
        <v>0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F30" s="5">
        <f t="shared" si="1"/>
        <v>0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347.14</v>
      </c>
      <c r="F31" s="5">
        <f t="shared" si="1"/>
        <v>347.14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183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184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147325.54-C34-C31</f>
        <v>143032.88999999998</v>
      </c>
      <c r="F35" s="5">
        <f t="shared" si="1"/>
        <v>143032.88999999998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147721.84</v>
      </c>
      <c r="D37" s="19">
        <f>SUM(D28:D36)</f>
        <v>0</v>
      </c>
      <c r="E37" s="19">
        <f>SUM(E28:E36)</f>
        <v>0</v>
      </c>
      <c r="F37" s="19">
        <f>SUM(F28:F36)</f>
        <v>147721.84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</f>
        <v>184939.21000000002</v>
      </c>
      <c r="D41" s="5">
        <f>117171.8+163118.92+14329.21+7526.96</f>
        <v>302146.89000000007</v>
      </c>
      <c r="E41" s="5">
        <f>298165.42+224182.28+92107.58+44133.32</f>
        <v>658588.59999999986</v>
      </c>
      <c r="F41" s="5">
        <f>+C41+D41+E41</f>
        <v>1145674.7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+[1]May16IS!B12</f>
        <v>-91557.949999999983</v>
      </c>
      <c r="D42" s="5">
        <f>+[1]May16IS!B20</f>
        <v>-43433.120000000003</v>
      </c>
      <c r="E42" s="5">
        <f>+[1]May16IS!B28</f>
        <v>12691.51999999999</v>
      </c>
      <c r="F42" s="5">
        <f>+C42+D42+E42</f>
        <v>-122299.54999999999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93381.260000000038</v>
      </c>
      <c r="D44" s="19">
        <f>SUM(D41:D43)</f>
        <v>258713.77000000008</v>
      </c>
      <c r="E44" s="19">
        <f>SUM(E41:E43)</f>
        <v>671280.11999999988</v>
      </c>
      <c r="F44" s="19">
        <f>+F42+F41</f>
        <v>1023375.1499999999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241103.10000000003</v>
      </c>
      <c r="D47" s="19">
        <f>+D44+D37</f>
        <v>258713.77000000008</v>
      </c>
      <c r="E47" s="19">
        <f>+E44+E37</f>
        <v>671280.11999999988</v>
      </c>
      <c r="F47" s="19">
        <f>+F44+F37</f>
        <v>1171096.99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1.88671875" style="5" bestFit="1" customWidth="1"/>
    <col min="4" max="4" width="9.109375" style="5"/>
    <col min="5" max="5" width="9.109375" style="5" customWidth="1"/>
    <col min="6" max="13" width="9.109375" style="5"/>
    <col min="14" max="16384" width="9.109375" style="4"/>
  </cols>
  <sheetData>
    <row r="1" spans="1:13" ht="22.8" x14ac:dyDescent="0.4">
      <c r="A1" s="66" t="s">
        <v>0</v>
      </c>
      <c r="B1" s="67"/>
      <c r="C1" s="67"/>
      <c r="D1" s="67"/>
      <c r="E1" s="67"/>
      <c r="F1" s="67"/>
      <c r="G1" s="67"/>
      <c r="H1" s="4"/>
      <c r="I1" s="4"/>
      <c r="J1" s="4"/>
      <c r="K1" s="4"/>
      <c r="L1" s="4"/>
      <c r="M1" s="4"/>
    </row>
    <row r="2" spans="1:13" ht="15" x14ac:dyDescent="0.25">
      <c r="A2" s="63" t="s">
        <v>1</v>
      </c>
      <c r="B2" s="67"/>
      <c r="C2" s="67"/>
      <c r="D2" s="67"/>
      <c r="E2" s="67"/>
      <c r="F2" s="67"/>
      <c r="G2" s="67"/>
      <c r="H2" s="4"/>
      <c r="I2" s="4"/>
      <c r="J2" s="4"/>
      <c r="K2" s="4"/>
      <c r="L2" s="4"/>
      <c r="M2" s="4"/>
    </row>
    <row r="3" spans="1:13" ht="15" x14ac:dyDescent="0.25">
      <c r="A3" s="63" t="s">
        <v>20</v>
      </c>
      <c r="B3" s="67"/>
      <c r="C3" s="67"/>
      <c r="D3" s="67"/>
      <c r="E3" s="67"/>
      <c r="F3" s="67"/>
      <c r="G3" s="67"/>
      <c r="H3" s="4"/>
      <c r="I3" s="4"/>
      <c r="J3" s="4"/>
      <c r="K3" s="4"/>
      <c r="L3" s="4"/>
      <c r="M3" s="4"/>
    </row>
    <row r="4" spans="1:13" ht="15" x14ac:dyDescent="0.25">
      <c r="A4" s="65" t="str">
        <f>+[1]May16BS!A4</f>
        <v>May 2016</v>
      </c>
      <c r="B4" s="67"/>
      <c r="C4" s="67"/>
      <c r="D4" s="67"/>
      <c r="E4" s="67"/>
      <c r="F4" s="67"/>
      <c r="G4" s="67"/>
      <c r="H4" s="4"/>
      <c r="I4" s="4"/>
      <c r="J4" s="4"/>
      <c r="K4" s="4"/>
      <c r="L4" s="4"/>
      <c r="M4" s="4"/>
    </row>
    <row r="5" spans="1:13" x14ac:dyDescent="0.25">
      <c r="A5" s="44"/>
      <c r="B5" s="42"/>
      <c r="C5" s="42"/>
      <c r="D5" s="42"/>
      <c r="E5" s="42"/>
      <c r="F5" s="42"/>
      <c r="G5" s="42"/>
    </row>
    <row r="6" spans="1:13" x14ac:dyDescent="0.25">
      <c r="A6" s="44"/>
      <c r="B6" s="42"/>
      <c r="C6" s="42"/>
      <c r="D6" s="42"/>
      <c r="E6" s="42"/>
      <c r="F6" s="42"/>
      <c r="G6" s="42"/>
    </row>
    <row r="7" spans="1:13" x14ac:dyDescent="0.25">
      <c r="A7" s="44"/>
      <c r="B7" s="42"/>
      <c r="C7" s="42"/>
      <c r="D7" s="42"/>
      <c r="E7" s="42"/>
      <c r="F7" s="42"/>
      <c r="G7" s="42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204001.17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-295559.12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-91557.949999999983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44320.68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-87753.8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-43433.120000000003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143436.04999999999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-130744.53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12691.51999999999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-122299.54999999999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120" zoomScaleNormal="120" workbookViewId="0">
      <selection activeCell="D15" sqref="D15"/>
    </sheetView>
  </sheetViews>
  <sheetFormatPr defaultColWidth="9.109375" defaultRowHeight="13.2" x14ac:dyDescent="0.25"/>
  <cols>
    <col min="1" max="1" width="28.88671875" style="45" customWidth="1"/>
    <col min="2" max="2" width="31.6640625" style="7" customWidth="1"/>
    <col min="3" max="3" width="16.5546875" style="1" customWidth="1"/>
    <col min="4" max="4" width="14.6640625" style="1" customWidth="1"/>
    <col min="5" max="5" width="16.33203125" style="1" customWidth="1"/>
    <col min="6" max="16384" width="9.109375" style="7"/>
  </cols>
  <sheetData>
    <row r="1" spans="1:5" ht="31.2" x14ac:dyDescent="0.6">
      <c r="A1" s="69" t="s">
        <v>0</v>
      </c>
      <c r="B1" s="69"/>
      <c r="C1" s="69"/>
      <c r="D1" s="69"/>
      <c r="E1" s="69"/>
    </row>
    <row r="2" spans="1:5" x14ac:dyDescent="0.25">
      <c r="A2" s="70" t="s">
        <v>1</v>
      </c>
      <c r="B2" s="70"/>
      <c r="C2" s="70"/>
      <c r="D2" s="70"/>
      <c r="E2" s="70"/>
    </row>
    <row r="3" spans="1:5" x14ac:dyDescent="0.25">
      <c r="A3" s="70" t="s">
        <v>35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+[1]May16BS!A4</f>
        <v>May 2016</v>
      </c>
      <c r="B5" s="70"/>
      <c r="C5" s="70"/>
      <c r="D5" s="70"/>
      <c r="E5" s="70"/>
    </row>
    <row r="6" spans="1:5" ht="8.25" customHeight="1" x14ac:dyDescent="0.25"/>
    <row r="7" spans="1:5" s="2" customFormat="1" ht="21" customHeight="1" x14ac:dyDescent="0.25">
      <c r="A7" s="30" t="s">
        <v>37</v>
      </c>
      <c r="B7" s="31" t="s">
        <v>38</v>
      </c>
      <c r="C7" s="48" t="s">
        <v>39</v>
      </c>
      <c r="D7" s="33" t="s">
        <v>40</v>
      </c>
      <c r="E7" s="32" t="s">
        <v>158</v>
      </c>
    </row>
    <row r="8" spans="1:5" ht="6.75" customHeight="1" x14ac:dyDescent="0.25"/>
    <row r="9" spans="1:5" ht="18" customHeight="1" x14ac:dyDescent="0.45">
      <c r="A9" s="34" t="s">
        <v>21</v>
      </c>
    </row>
    <row r="10" spans="1:5" ht="14.4" x14ac:dyDescent="0.3">
      <c r="A10" s="49" t="s">
        <v>41</v>
      </c>
      <c r="B10" s="50" t="s">
        <v>42</v>
      </c>
      <c r="C10" s="51"/>
      <c r="D10" s="51">
        <v>511</v>
      </c>
      <c r="E10" s="51">
        <f>+D10-C10</f>
        <v>511</v>
      </c>
    </row>
    <row r="11" spans="1:5" ht="14.4" x14ac:dyDescent="0.3">
      <c r="A11" s="49" t="s">
        <v>43</v>
      </c>
      <c r="B11" s="50" t="s">
        <v>44</v>
      </c>
      <c r="C11" s="51"/>
      <c r="D11" s="51"/>
      <c r="E11" s="51">
        <f t="shared" ref="E11:E22" si="0">+D11-C11</f>
        <v>0</v>
      </c>
    </row>
    <row r="12" spans="1:5" ht="14.4" x14ac:dyDescent="0.3">
      <c r="A12" s="49" t="s">
        <v>45</v>
      </c>
      <c r="B12" s="50" t="s">
        <v>46</v>
      </c>
      <c r="C12" s="51"/>
      <c r="D12" s="51"/>
      <c r="E12" s="51">
        <f t="shared" si="0"/>
        <v>0</v>
      </c>
    </row>
    <row r="13" spans="1:5" ht="14.4" x14ac:dyDescent="0.3">
      <c r="A13" s="49" t="s">
        <v>47</v>
      </c>
      <c r="B13" s="50" t="s">
        <v>48</v>
      </c>
      <c r="C13" s="51"/>
      <c r="D13" s="51"/>
      <c r="E13" s="51">
        <f t="shared" si="0"/>
        <v>0</v>
      </c>
    </row>
    <row r="14" spans="1:5" ht="14.4" x14ac:dyDescent="0.3">
      <c r="A14" s="49" t="s">
        <v>49</v>
      </c>
      <c r="B14" s="50" t="s">
        <v>50</v>
      </c>
      <c r="C14" s="51"/>
      <c r="D14" s="51"/>
      <c r="E14" s="51">
        <f t="shared" si="0"/>
        <v>0</v>
      </c>
    </row>
    <row r="15" spans="1:5" ht="14.4" x14ac:dyDescent="0.3">
      <c r="A15" s="49" t="s">
        <v>51</v>
      </c>
      <c r="B15" s="50" t="s">
        <v>52</v>
      </c>
      <c r="C15" s="51"/>
      <c r="D15" s="51"/>
      <c r="E15" s="51">
        <f t="shared" si="0"/>
        <v>0</v>
      </c>
    </row>
    <row r="16" spans="1:5" ht="14.4" x14ac:dyDescent="0.3">
      <c r="A16" s="49" t="s">
        <v>53</v>
      </c>
      <c r="B16" s="50" t="s">
        <v>54</v>
      </c>
      <c r="C16" s="51">
        <v>2000</v>
      </c>
      <c r="D16" s="51">
        <v>931.42</v>
      </c>
      <c r="E16" s="51">
        <f t="shared" si="0"/>
        <v>-1068.58</v>
      </c>
    </row>
    <row r="17" spans="1:5" ht="14.4" x14ac:dyDescent="0.3">
      <c r="A17" s="49" t="s">
        <v>55</v>
      </c>
      <c r="B17" s="50" t="s">
        <v>56</v>
      </c>
      <c r="C17" s="51"/>
      <c r="D17" s="51">
        <v>17.34</v>
      </c>
      <c r="E17" s="51">
        <f t="shared" si="0"/>
        <v>17.34</v>
      </c>
    </row>
    <row r="18" spans="1:5" ht="14.4" x14ac:dyDescent="0.3">
      <c r="A18" s="49" t="s">
        <v>57</v>
      </c>
      <c r="B18" s="50" t="s">
        <v>58</v>
      </c>
      <c r="C18" s="51">
        <v>210000</v>
      </c>
      <c r="D18" s="51">
        <v>202051.03</v>
      </c>
      <c r="E18" s="51">
        <f t="shared" si="0"/>
        <v>-7948.9700000000012</v>
      </c>
    </row>
    <row r="19" spans="1:5" ht="14.4" x14ac:dyDescent="0.3">
      <c r="A19" s="49" t="s">
        <v>164</v>
      </c>
      <c r="B19" s="50" t="s">
        <v>165</v>
      </c>
      <c r="C19" s="51"/>
      <c r="D19" s="51">
        <v>18.02</v>
      </c>
      <c r="E19" s="51">
        <f t="shared" si="0"/>
        <v>18.02</v>
      </c>
    </row>
    <row r="20" spans="1:5" ht="14.4" x14ac:dyDescent="0.3">
      <c r="A20" s="49" t="s">
        <v>154</v>
      </c>
      <c r="B20" s="50" t="s">
        <v>155</v>
      </c>
      <c r="C20" s="51"/>
      <c r="D20" s="51"/>
      <c r="E20" s="51">
        <f t="shared" si="0"/>
        <v>0</v>
      </c>
    </row>
    <row r="21" spans="1:5" ht="14.4" x14ac:dyDescent="0.3">
      <c r="A21" s="49" t="s">
        <v>59</v>
      </c>
      <c r="B21" s="50" t="s">
        <v>60</v>
      </c>
      <c r="C21" s="51"/>
      <c r="D21" s="51">
        <v>0.71</v>
      </c>
      <c r="E21" s="51">
        <f t="shared" si="0"/>
        <v>0.71</v>
      </c>
    </row>
    <row r="22" spans="1:5" ht="14.4" x14ac:dyDescent="0.3">
      <c r="A22" s="49" t="s">
        <v>172</v>
      </c>
      <c r="B22" s="50" t="s">
        <v>173</v>
      </c>
      <c r="C22" s="51"/>
      <c r="D22" s="51">
        <v>471.65</v>
      </c>
      <c r="E22" s="51">
        <f t="shared" si="0"/>
        <v>471.65</v>
      </c>
    </row>
    <row r="23" spans="1:5" ht="9" customHeight="1" x14ac:dyDescent="0.3">
      <c r="A23" s="49"/>
      <c r="B23" s="50"/>
      <c r="C23" s="51"/>
      <c r="D23" s="51"/>
      <c r="E23" s="51"/>
    </row>
    <row r="24" spans="1:5" s="3" customFormat="1" ht="14.4" x14ac:dyDescent="0.3">
      <c r="A24" s="49"/>
      <c r="B24" s="50"/>
      <c r="C24" s="52">
        <f>SUM(C10:C23)</f>
        <v>212000</v>
      </c>
      <c r="D24" s="52">
        <f>SUM(D10:D23)</f>
        <v>204001.16999999998</v>
      </c>
      <c r="E24" s="52">
        <f>SUM(E10:E23)</f>
        <v>-7998.8300000000017</v>
      </c>
    </row>
    <row r="25" spans="1:5" ht="17.25" customHeight="1" x14ac:dyDescent="0.45">
      <c r="A25" s="34" t="s">
        <v>61</v>
      </c>
    </row>
    <row r="26" spans="1:5" ht="14.4" x14ac:dyDescent="0.3">
      <c r="A26" s="49" t="s">
        <v>62</v>
      </c>
      <c r="B26" s="50" t="s">
        <v>63</v>
      </c>
      <c r="C26" s="51"/>
      <c r="D26" s="51"/>
      <c r="E26" s="51">
        <f>+C26-D26</f>
        <v>0</v>
      </c>
    </row>
    <row r="27" spans="1:5" ht="14.4" x14ac:dyDescent="0.3">
      <c r="A27" s="49" t="s">
        <v>64</v>
      </c>
      <c r="B27" s="50" t="s">
        <v>65</v>
      </c>
      <c r="C27" s="51"/>
      <c r="D27" s="51"/>
      <c r="E27" s="51">
        <f t="shared" ref="E27:E52" si="1">+C27-D27</f>
        <v>0</v>
      </c>
    </row>
    <row r="28" spans="1:5" ht="14.4" x14ac:dyDescent="0.3">
      <c r="A28" s="49" t="s">
        <v>66</v>
      </c>
      <c r="B28" s="50" t="s">
        <v>67</v>
      </c>
      <c r="C28" s="51">
        <v>165000</v>
      </c>
      <c r="D28" s="51">
        <v>98620.41</v>
      </c>
      <c r="E28" s="51">
        <f t="shared" si="1"/>
        <v>66379.59</v>
      </c>
    </row>
    <row r="29" spans="1:5" ht="14.4" x14ac:dyDescent="0.3">
      <c r="A29" s="49" t="s">
        <v>68</v>
      </c>
      <c r="B29" s="50" t="s">
        <v>69</v>
      </c>
      <c r="C29" s="51"/>
      <c r="D29" s="51">
        <v>3.84</v>
      </c>
      <c r="E29" s="51">
        <f t="shared" si="1"/>
        <v>-3.84</v>
      </c>
    </row>
    <row r="30" spans="1:5" ht="14.4" x14ac:dyDescent="0.3">
      <c r="A30" s="49" t="s">
        <v>70</v>
      </c>
      <c r="B30" s="50" t="s">
        <v>71</v>
      </c>
      <c r="C30" s="51">
        <v>100000</v>
      </c>
      <c r="D30" s="51">
        <v>55094.69</v>
      </c>
      <c r="E30" s="51">
        <f t="shared" si="1"/>
        <v>44905.31</v>
      </c>
    </row>
    <row r="31" spans="1:5" ht="14.4" x14ac:dyDescent="0.3">
      <c r="A31" s="49" t="s">
        <v>72</v>
      </c>
      <c r="B31" s="50" t="s">
        <v>73</v>
      </c>
      <c r="C31" s="51"/>
      <c r="D31" s="51"/>
      <c r="E31" s="51">
        <f t="shared" si="1"/>
        <v>0</v>
      </c>
    </row>
    <row r="32" spans="1:5" ht="14.4" x14ac:dyDescent="0.3">
      <c r="A32" s="49" t="s">
        <v>74</v>
      </c>
      <c r="B32" s="50" t="s">
        <v>69</v>
      </c>
      <c r="C32" s="51">
        <v>41000</v>
      </c>
      <c r="D32" s="51">
        <v>21946</v>
      </c>
      <c r="E32" s="51">
        <f t="shared" si="1"/>
        <v>19054</v>
      </c>
    </row>
    <row r="33" spans="1:5" ht="14.4" x14ac:dyDescent="0.3">
      <c r="A33" s="49" t="s">
        <v>75</v>
      </c>
      <c r="B33" s="50" t="s">
        <v>76</v>
      </c>
      <c r="C33" s="51">
        <v>39000</v>
      </c>
      <c r="D33" s="51">
        <v>26818.06</v>
      </c>
      <c r="E33" s="51">
        <f t="shared" si="1"/>
        <v>12181.939999999999</v>
      </c>
    </row>
    <row r="34" spans="1:5" ht="14.4" x14ac:dyDescent="0.3">
      <c r="A34" s="49" t="s">
        <v>77</v>
      </c>
      <c r="B34" s="50" t="s">
        <v>78</v>
      </c>
      <c r="C34" s="51">
        <v>58500</v>
      </c>
      <c r="D34" s="51"/>
      <c r="E34" s="51">
        <f t="shared" si="1"/>
        <v>58500</v>
      </c>
    </row>
    <row r="35" spans="1:5" ht="14.4" x14ac:dyDescent="0.3">
      <c r="A35" s="49" t="s">
        <v>156</v>
      </c>
      <c r="B35" s="50" t="s">
        <v>157</v>
      </c>
      <c r="C35" s="51"/>
      <c r="D35" s="51"/>
      <c r="E35" s="51">
        <f t="shared" si="1"/>
        <v>0</v>
      </c>
    </row>
    <row r="36" spans="1:5" ht="14.4" x14ac:dyDescent="0.3">
      <c r="A36" s="49" t="s">
        <v>79</v>
      </c>
      <c r="B36" s="50" t="s">
        <v>80</v>
      </c>
      <c r="C36" s="51">
        <v>29000</v>
      </c>
      <c r="D36" s="51">
        <f>3177.12+1662.73+388.83+6880.5+656.7+121.55+99.04+541.75+76.98-197.72+27.5+348.4</f>
        <v>13783.380000000001</v>
      </c>
      <c r="E36" s="51">
        <f t="shared" si="1"/>
        <v>15216.619999999999</v>
      </c>
    </row>
    <row r="37" spans="1:5" ht="14.4" x14ac:dyDescent="0.3">
      <c r="A37" s="49" t="s">
        <v>81</v>
      </c>
      <c r="B37" s="50" t="s">
        <v>82</v>
      </c>
      <c r="C37" s="51"/>
      <c r="D37" s="51"/>
      <c r="E37" s="51">
        <f t="shared" si="1"/>
        <v>0</v>
      </c>
    </row>
    <row r="38" spans="1:5" ht="14.4" x14ac:dyDescent="0.3">
      <c r="A38" s="49" t="s">
        <v>83</v>
      </c>
      <c r="B38" s="50" t="s">
        <v>84</v>
      </c>
      <c r="C38" s="51">
        <v>20000</v>
      </c>
      <c r="D38" s="51">
        <v>6385.98</v>
      </c>
      <c r="E38" s="51">
        <f t="shared" si="1"/>
        <v>13614.02</v>
      </c>
    </row>
    <row r="39" spans="1:5" ht="14.4" x14ac:dyDescent="0.3">
      <c r="A39" s="49" t="s">
        <v>85</v>
      </c>
      <c r="B39" s="50" t="s">
        <v>86</v>
      </c>
      <c r="C39" s="51">
        <v>4000</v>
      </c>
      <c r="D39" s="51">
        <v>9775.35</v>
      </c>
      <c r="E39" s="51">
        <f t="shared" si="1"/>
        <v>-5775.35</v>
      </c>
    </row>
    <row r="40" spans="1:5" ht="14.4" x14ac:dyDescent="0.3">
      <c r="A40" s="49" t="s">
        <v>87</v>
      </c>
      <c r="B40" s="50" t="s">
        <v>88</v>
      </c>
      <c r="C40" s="51"/>
      <c r="D40" s="51"/>
      <c r="E40" s="51">
        <f t="shared" si="1"/>
        <v>0</v>
      </c>
    </row>
    <row r="41" spans="1:5" ht="14.4" x14ac:dyDescent="0.3">
      <c r="A41" s="49" t="s">
        <v>162</v>
      </c>
      <c r="B41" s="50" t="s">
        <v>163</v>
      </c>
      <c r="C41" s="51"/>
      <c r="D41" s="51"/>
      <c r="E41" s="51">
        <f t="shared" si="1"/>
        <v>0</v>
      </c>
    </row>
    <row r="42" spans="1:5" ht="14.4" x14ac:dyDescent="0.3">
      <c r="A42" s="49" t="s">
        <v>89</v>
      </c>
      <c r="B42" s="50" t="s">
        <v>90</v>
      </c>
      <c r="C42" s="51"/>
      <c r="D42" s="51">
        <v>18.22</v>
      </c>
      <c r="E42" s="51">
        <f t="shared" si="1"/>
        <v>-18.22</v>
      </c>
    </row>
    <row r="43" spans="1:5" ht="14.4" x14ac:dyDescent="0.3">
      <c r="A43" s="49" t="s">
        <v>91</v>
      </c>
      <c r="B43" s="50" t="s">
        <v>92</v>
      </c>
      <c r="C43" s="51">
        <v>300</v>
      </c>
      <c r="D43" s="51">
        <v>236.54</v>
      </c>
      <c r="E43" s="51">
        <f t="shared" si="1"/>
        <v>63.460000000000008</v>
      </c>
    </row>
    <row r="44" spans="1:5" ht="14.4" x14ac:dyDescent="0.3">
      <c r="A44" s="49" t="s">
        <v>93</v>
      </c>
      <c r="B44" s="50" t="s">
        <v>94</v>
      </c>
      <c r="C44" s="51">
        <v>100</v>
      </c>
      <c r="D44" s="51">
        <v>0.98</v>
      </c>
      <c r="E44" s="51">
        <f t="shared" si="1"/>
        <v>99.02</v>
      </c>
    </row>
    <row r="45" spans="1:5" ht="14.4" x14ac:dyDescent="0.3">
      <c r="A45" s="49" t="s">
        <v>95</v>
      </c>
      <c r="B45" s="50" t="s">
        <v>96</v>
      </c>
      <c r="C45" s="51"/>
      <c r="D45" s="51"/>
      <c r="E45" s="51">
        <f t="shared" si="1"/>
        <v>0</v>
      </c>
    </row>
    <row r="46" spans="1:5" ht="14.4" x14ac:dyDescent="0.3">
      <c r="A46" s="49" t="s">
        <v>97</v>
      </c>
      <c r="B46" s="50" t="s">
        <v>151</v>
      </c>
      <c r="C46" s="51">
        <v>35000</v>
      </c>
      <c r="D46" s="51">
        <v>3070.86</v>
      </c>
      <c r="E46" s="51">
        <f t="shared" si="1"/>
        <v>31929.14</v>
      </c>
    </row>
    <row r="47" spans="1:5" ht="14.4" x14ac:dyDescent="0.3">
      <c r="A47" s="49" t="s">
        <v>98</v>
      </c>
      <c r="B47" s="50" t="s">
        <v>99</v>
      </c>
      <c r="C47" s="51">
        <v>3500</v>
      </c>
      <c r="D47" s="51">
        <v>834.97</v>
      </c>
      <c r="E47" s="51">
        <f t="shared" si="1"/>
        <v>2665.0299999999997</v>
      </c>
    </row>
    <row r="48" spans="1:5" ht="14.4" x14ac:dyDescent="0.3">
      <c r="A48" s="49" t="s">
        <v>100</v>
      </c>
      <c r="B48" s="50" t="s">
        <v>101</v>
      </c>
      <c r="C48" s="51">
        <v>13000</v>
      </c>
      <c r="D48" s="51">
        <v>268.52</v>
      </c>
      <c r="E48" s="51">
        <f t="shared" si="1"/>
        <v>12731.48</v>
      </c>
    </row>
    <row r="49" spans="1:5" ht="14.4" x14ac:dyDescent="0.3">
      <c r="A49" s="49" t="s">
        <v>102</v>
      </c>
      <c r="B49" s="50" t="s">
        <v>103</v>
      </c>
      <c r="C49" s="51">
        <v>50000</v>
      </c>
      <c r="D49" s="51">
        <v>38278.82</v>
      </c>
      <c r="E49" s="51">
        <f t="shared" si="1"/>
        <v>11721.18</v>
      </c>
    </row>
    <row r="50" spans="1:5" ht="14.4" x14ac:dyDescent="0.3">
      <c r="A50" s="49" t="s">
        <v>104</v>
      </c>
      <c r="B50" s="50" t="s">
        <v>105</v>
      </c>
      <c r="C50" s="51"/>
      <c r="D50" s="51">
        <v>0.63</v>
      </c>
      <c r="E50" s="51">
        <f t="shared" si="1"/>
        <v>-0.63</v>
      </c>
    </row>
    <row r="51" spans="1:5" ht="14.4" x14ac:dyDescent="0.3">
      <c r="A51" s="49" t="s">
        <v>106</v>
      </c>
      <c r="B51" s="50" t="s">
        <v>107</v>
      </c>
      <c r="C51" s="51">
        <v>75000</v>
      </c>
      <c r="D51" s="51">
        <v>20421.87</v>
      </c>
      <c r="E51" s="51">
        <f t="shared" si="1"/>
        <v>54578.130000000005</v>
      </c>
    </row>
    <row r="52" spans="1:5" ht="14.4" x14ac:dyDescent="0.3">
      <c r="A52" s="49" t="s">
        <v>168</v>
      </c>
      <c r="B52" s="50" t="s">
        <v>169</v>
      </c>
      <c r="C52" s="51">
        <v>18000</v>
      </c>
      <c r="D52" s="51"/>
      <c r="E52" s="51">
        <f t="shared" si="1"/>
        <v>18000</v>
      </c>
    </row>
    <row r="53" spans="1:5" ht="10.5" customHeight="1" x14ac:dyDescent="0.3">
      <c r="A53" s="49"/>
      <c r="B53" s="50"/>
      <c r="C53" s="51"/>
      <c r="D53" s="51"/>
      <c r="E53" s="51"/>
    </row>
    <row r="54" spans="1:5" x14ac:dyDescent="0.25">
      <c r="C54" s="35">
        <f>SUM(C26:C53)</f>
        <v>651400</v>
      </c>
      <c r="D54" s="35">
        <f>SUM(D26:D52)</f>
        <v>295559.12</v>
      </c>
      <c r="E54" s="35">
        <f>SUM(E26:E52)</f>
        <v>355840.87999999995</v>
      </c>
    </row>
    <row r="55" spans="1:5" ht="16.2" thickBot="1" x14ac:dyDescent="0.35">
      <c r="B55" s="50" t="s">
        <v>108</v>
      </c>
      <c r="C55" s="36">
        <f>+C24-C54</f>
        <v>-439400</v>
      </c>
      <c r="D55" s="37"/>
      <c r="E55" s="38"/>
    </row>
    <row r="56" spans="1:5" ht="16.5" customHeight="1" thickTop="1" thickBot="1" x14ac:dyDescent="0.35">
      <c r="A56" s="68" t="s">
        <v>159</v>
      </c>
      <c r="B56" s="68"/>
      <c r="C56" s="68"/>
      <c r="D56" s="36">
        <f>+D24-D54</f>
        <v>-91557.950000000012</v>
      </c>
      <c r="E56" s="39"/>
    </row>
    <row r="57" spans="1:5" ht="13.8" thickTop="1" x14ac:dyDescent="0.25"/>
  </sheetData>
  <mergeCells count="6">
    <mergeCell ref="A56:C56"/>
    <mergeCell ref="A1:E1"/>
    <mergeCell ref="A2:E2"/>
    <mergeCell ref="A3:E3"/>
    <mergeCell ref="A4:E4"/>
    <mergeCell ref="A5:E5"/>
  </mergeCells>
  <pageMargins left="0.24" right="0.24" top="0.17" bottom="0.16" header="0.17" footer="0.16"/>
  <pageSetup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5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3" t="s">
        <v>0</v>
      </c>
      <c r="B1" s="73"/>
      <c r="C1" s="73"/>
      <c r="D1" s="73"/>
      <c r="E1" s="73"/>
    </row>
    <row r="2" spans="1:5" ht="31.2" x14ac:dyDescent="0.6">
      <c r="A2" s="74" t="s">
        <v>1</v>
      </c>
      <c r="B2" s="74"/>
      <c r="C2" s="74"/>
      <c r="D2" s="74"/>
      <c r="E2" s="74"/>
    </row>
    <row r="3" spans="1:5" x14ac:dyDescent="0.25">
      <c r="A3" s="70" t="s">
        <v>109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+[1]May16BS!A4</f>
        <v>May 2016</v>
      </c>
      <c r="B5" s="71"/>
      <c r="C5" s="71"/>
      <c r="D5" s="71"/>
      <c r="E5" s="71"/>
    </row>
    <row r="7" spans="1:5" ht="37.5" customHeight="1" x14ac:dyDescent="0.25">
      <c r="A7" s="30" t="s">
        <v>37</v>
      </c>
      <c r="B7" s="31" t="s">
        <v>38</v>
      </c>
      <c r="C7" s="48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50" customFormat="1" ht="14.4" x14ac:dyDescent="0.3">
      <c r="A10" s="49" t="s">
        <v>111</v>
      </c>
      <c r="B10" s="50" t="s">
        <v>54</v>
      </c>
      <c r="C10" s="51">
        <v>2000</v>
      </c>
      <c r="D10" s="51">
        <v>2258.6799999999998</v>
      </c>
      <c r="E10" s="51">
        <f>+D10-C10</f>
        <v>258.67999999999984</v>
      </c>
    </row>
    <row r="11" spans="1:5" s="50" customFormat="1" ht="14.4" x14ac:dyDescent="0.3">
      <c r="A11" s="49" t="s">
        <v>112</v>
      </c>
      <c r="B11" s="50" t="s">
        <v>113</v>
      </c>
      <c r="C11" s="51"/>
      <c r="D11" s="51">
        <v>654.05999999999995</v>
      </c>
      <c r="E11" s="51">
        <f>+D11-C11</f>
        <v>654.05999999999995</v>
      </c>
    </row>
    <row r="12" spans="1:5" s="50" customFormat="1" ht="14.4" x14ac:dyDescent="0.3">
      <c r="A12" s="49" t="s">
        <v>114</v>
      </c>
      <c r="B12" s="50" t="s">
        <v>115</v>
      </c>
      <c r="C12" s="51">
        <v>50000</v>
      </c>
      <c r="D12" s="51">
        <v>41373.31</v>
      </c>
      <c r="E12" s="51">
        <f>+D12-C12</f>
        <v>-8626.6900000000023</v>
      </c>
    </row>
    <row r="13" spans="1:5" s="50" customFormat="1" ht="14.4" x14ac:dyDescent="0.3">
      <c r="A13" s="49" t="s">
        <v>166</v>
      </c>
      <c r="B13" s="50" t="s">
        <v>165</v>
      </c>
      <c r="C13" s="51"/>
      <c r="D13" s="51">
        <v>34.630000000000003</v>
      </c>
      <c r="E13" s="51">
        <f>+D13-C13</f>
        <v>34.630000000000003</v>
      </c>
    </row>
    <row r="14" spans="1:5" s="50" customFormat="1" ht="14.4" x14ac:dyDescent="0.3">
      <c r="A14" s="49" t="s">
        <v>116</v>
      </c>
      <c r="B14" s="50" t="s">
        <v>60</v>
      </c>
      <c r="C14" s="51"/>
      <c r="D14" s="51"/>
      <c r="E14" s="51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44320.679999999993</v>
      </c>
      <c r="E16" s="35">
        <f>SUM(E10:E15)</f>
        <v>-7679.3200000000024</v>
      </c>
    </row>
    <row r="17" spans="1:5" ht="23.4" x14ac:dyDescent="0.45">
      <c r="A17" s="34" t="s">
        <v>61</v>
      </c>
    </row>
    <row r="18" spans="1:5" ht="15" customHeight="1" x14ac:dyDescent="0.3">
      <c r="A18" s="49" t="s">
        <v>186</v>
      </c>
      <c r="B18" s="7" t="s">
        <v>150</v>
      </c>
      <c r="C18" s="51">
        <v>0</v>
      </c>
      <c r="D18" s="7">
        <v>27797.62</v>
      </c>
      <c r="E18" s="51">
        <f>+C18-D18</f>
        <v>-27797.62</v>
      </c>
    </row>
    <row r="19" spans="1:5" ht="15" customHeight="1" x14ac:dyDescent="0.3">
      <c r="A19" s="49" t="s">
        <v>187</v>
      </c>
      <c r="B19" s="7" t="s">
        <v>188</v>
      </c>
      <c r="C19" s="51">
        <v>0</v>
      </c>
      <c r="D19" s="7">
        <v>1025.6199999999999</v>
      </c>
      <c r="E19" s="51">
        <f>+C19-D19</f>
        <v>-1025.6199999999999</v>
      </c>
    </row>
    <row r="20" spans="1:5" ht="14.4" x14ac:dyDescent="0.3">
      <c r="A20" s="49" t="s">
        <v>117</v>
      </c>
      <c r="B20" s="50" t="s">
        <v>82</v>
      </c>
      <c r="C20" s="51">
        <v>5000</v>
      </c>
      <c r="D20" s="51">
        <v>1321.62</v>
      </c>
      <c r="E20" s="51">
        <f>+C20-D20</f>
        <v>3678.38</v>
      </c>
    </row>
    <row r="21" spans="1:5" ht="14.4" x14ac:dyDescent="0.3">
      <c r="A21" s="49" t="s">
        <v>118</v>
      </c>
      <c r="B21" s="50" t="s">
        <v>84</v>
      </c>
      <c r="C21" s="51">
        <v>5000</v>
      </c>
      <c r="D21" s="51">
        <v>2611.36</v>
      </c>
      <c r="E21" s="51">
        <f t="shared" ref="E21:E29" si="0">+C21-D21</f>
        <v>2388.64</v>
      </c>
    </row>
    <row r="22" spans="1:5" ht="14.4" x14ac:dyDescent="0.3">
      <c r="A22" s="49" t="s">
        <v>119</v>
      </c>
      <c r="B22" s="50" t="s">
        <v>120</v>
      </c>
      <c r="C22" s="51">
        <v>5000</v>
      </c>
      <c r="D22" s="51">
        <v>430.72</v>
      </c>
      <c r="E22" s="51">
        <f t="shared" si="0"/>
        <v>4569.28</v>
      </c>
    </row>
    <row r="23" spans="1:5" ht="14.4" x14ac:dyDescent="0.3">
      <c r="A23" s="49" t="s">
        <v>121</v>
      </c>
      <c r="B23" s="50" t="s">
        <v>122</v>
      </c>
      <c r="C23" s="51"/>
      <c r="D23" s="51"/>
      <c r="E23" s="51">
        <f t="shared" si="0"/>
        <v>0</v>
      </c>
    </row>
    <row r="24" spans="1:5" ht="14.4" x14ac:dyDescent="0.3">
      <c r="A24" s="49" t="s">
        <v>123</v>
      </c>
      <c r="B24" s="50" t="s">
        <v>90</v>
      </c>
      <c r="C24" s="51"/>
      <c r="D24" s="51">
        <v>60.43</v>
      </c>
      <c r="E24" s="51">
        <f t="shared" si="0"/>
        <v>-60.43</v>
      </c>
    </row>
    <row r="25" spans="1:5" ht="14.4" x14ac:dyDescent="0.3">
      <c r="A25" s="49" t="s">
        <v>124</v>
      </c>
      <c r="B25" s="50" t="s">
        <v>125</v>
      </c>
      <c r="C25" s="51">
        <v>33000</v>
      </c>
      <c r="D25" s="51">
        <v>10177.379999999999</v>
      </c>
      <c r="E25" s="51">
        <f t="shared" si="0"/>
        <v>22822.620000000003</v>
      </c>
    </row>
    <row r="26" spans="1:5" ht="14.4" x14ac:dyDescent="0.3">
      <c r="A26" s="49" t="s">
        <v>126</v>
      </c>
      <c r="B26" s="50" t="s">
        <v>127</v>
      </c>
      <c r="C26" s="51"/>
      <c r="D26" s="51"/>
      <c r="E26" s="51">
        <f t="shared" si="0"/>
        <v>0</v>
      </c>
    </row>
    <row r="27" spans="1:5" ht="14.4" x14ac:dyDescent="0.3">
      <c r="A27" s="49" t="s">
        <v>128</v>
      </c>
      <c r="B27" s="50" t="s">
        <v>129</v>
      </c>
      <c r="C27" s="51">
        <v>2500</v>
      </c>
      <c r="D27" s="51">
        <v>776.59</v>
      </c>
      <c r="E27" s="51">
        <f t="shared" si="0"/>
        <v>1723.4099999999999</v>
      </c>
    </row>
    <row r="28" spans="1:5" ht="14.4" x14ac:dyDescent="0.3">
      <c r="A28" s="49" t="s">
        <v>189</v>
      </c>
      <c r="B28" s="50" t="s">
        <v>190</v>
      </c>
      <c r="C28" s="51">
        <v>0</v>
      </c>
      <c r="D28" s="51">
        <v>43552.46</v>
      </c>
      <c r="E28" s="51">
        <f t="shared" si="0"/>
        <v>-43552.46</v>
      </c>
    </row>
    <row r="29" spans="1:5" ht="14.4" x14ac:dyDescent="0.3">
      <c r="A29" s="49" t="s">
        <v>130</v>
      </c>
      <c r="B29" s="50" t="s">
        <v>160</v>
      </c>
      <c r="C29" s="51">
        <v>1500</v>
      </c>
      <c r="D29" s="51"/>
      <c r="E29" s="51">
        <f t="shared" si="0"/>
        <v>1500</v>
      </c>
    </row>
    <row r="31" spans="1:5" x14ac:dyDescent="0.25">
      <c r="C31" s="35">
        <f>SUM(C18:C30)</f>
        <v>52000</v>
      </c>
      <c r="D31" s="35">
        <f>SUM(D18:D30)</f>
        <v>87753.799999999988</v>
      </c>
      <c r="E31" s="35">
        <f>SUM(E18:E30)</f>
        <v>-35753.799999999996</v>
      </c>
    </row>
    <row r="32" spans="1:5" ht="16.2" thickBot="1" x14ac:dyDescent="0.35">
      <c r="B32" s="50" t="s">
        <v>108</v>
      </c>
      <c r="C32" s="36">
        <f>+C16-C31</f>
        <v>0</v>
      </c>
      <c r="E32" s="38"/>
    </row>
    <row r="33" spans="1:5" ht="14.4" thickTop="1" thickBot="1" x14ac:dyDescent="0.3">
      <c r="A33" s="72" t="s">
        <v>161</v>
      </c>
      <c r="B33" s="72"/>
      <c r="C33" s="72"/>
      <c r="D33" s="40">
        <f>+D16-D31</f>
        <v>-43433.119999999995</v>
      </c>
      <c r="E33" s="39"/>
    </row>
    <row r="34" spans="1:5" ht="13.8" thickTop="1" x14ac:dyDescent="0.25"/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" zoomScale="120" zoomScaleNormal="120" workbookViewId="0">
      <selection activeCell="A2" sqref="A2:E2"/>
    </sheetView>
  </sheetViews>
  <sheetFormatPr defaultColWidth="9.109375" defaultRowHeight="13.2" x14ac:dyDescent="0.25"/>
  <cols>
    <col min="1" max="1" width="29" style="45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9" t="s">
        <v>0</v>
      </c>
      <c r="B1" s="69"/>
      <c r="C1" s="69"/>
      <c r="D1" s="69"/>
      <c r="E1" s="69"/>
    </row>
    <row r="2" spans="1:5" x14ac:dyDescent="0.25">
      <c r="A2" s="70" t="s">
        <v>1</v>
      </c>
      <c r="B2" s="70"/>
      <c r="C2" s="70"/>
      <c r="D2" s="70"/>
      <c r="E2" s="70"/>
    </row>
    <row r="3" spans="1:5" x14ac:dyDescent="0.25">
      <c r="A3" s="70" t="s">
        <v>131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+[1]May16BS!A4</f>
        <v>May 2016</v>
      </c>
      <c r="B5" s="70"/>
      <c r="C5" s="70"/>
      <c r="D5" s="70"/>
      <c r="E5" s="70"/>
    </row>
    <row r="6" spans="1:5" x14ac:dyDescent="0.25">
      <c r="A6" s="41"/>
      <c r="B6" s="45"/>
      <c r="D6" s="45"/>
      <c r="E6" s="45"/>
    </row>
    <row r="7" spans="1:5" s="3" customFormat="1" ht="36" customHeight="1" x14ac:dyDescent="0.25">
      <c r="A7" s="30" t="s">
        <v>37</v>
      </c>
      <c r="B7" s="31" t="s">
        <v>38</v>
      </c>
      <c r="C7" s="48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49" t="s">
        <v>174</v>
      </c>
      <c r="B10" s="7" t="s">
        <v>175</v>
      </c>
      <c r="D10" s="1"/>
      <c r="E10" s="51">
        <f t="shared" ref="E10:E16" si="0">+D10-C10</f>
        <v>0</v>
      </c>
    </row>
    <row r="11" spans="1:5" ht="14.4" x14ac:dyDescent="0.3">
      <c r="A11" s="49" t="s">
        <v>132</v>
      </c>
      <c r="B11" s="50" t="s">
        <v>54</v>
      </c>
      <c r="C11" s="1">
        <v>4000</v>
      </c>
      <c r="D11" s="51">
        <v>4890.78</v>
      </c>
      <c r="E11" s="51">
        <f t="shared" si="0"/>
        <v>890.77999999999975</v>
      </c>
    </row>
    <row r="12" spans="1:5" ht="14.4" x14ac:dyDescent="0.3">
      <c r="A12" s="49" t="s">
        <v>133</v>
      </c>
      <c r="B12" s="50" t="s">
        <v>113</v>
      </c>
      <c r="C12" s="1"/>
      <c r="D12" s="51">
        <v>1361.62</v>
      </c>
      <c r="E12" s="51">
        <f t="shared" si="0"/>
        <v>1361.62</v>
      </c>
    </row>
    <row r="13" spans="1:5" ht="14.4" x14ac:dyDescent="0.3">
      <c r="A13" s="49" t="s">
        <v>134</v>
      </c>
      <c r="B13" s="50" t="s">
        <v>135</v>
      </c>
      <c r="C13" s="1">
        <v>200000</v>
      </c>
      <c r="D13" s="51">
        <v>136303.03</v>
      </c>
      <c r="E13" s="51">
        <f t="shared" si="0"/>
        <v>-63696.97</v>
      </c>
    </row>
    <row r="14" spans="1:5" ht="14.4" x14ac:dyDescent="0.3">
      <c r="A14" s="49" t="s">
        <v>167</v>
      </c>
      <c r="B14" s="50" t="s">
        <v>165</v>
      </c>
      <c r="C14" s="1"/>
      <c r="D14" s="51">
        <v>77.56</v>
      </c>
      <c r="E14" s="51">
        <f t="shared" si="0"/>
        <v>77.56</v>
      </c>
    </row>
    <row r="15" spans="1:5" ht="14.4" x14ac:dyDescent="0.3">
      <c r="A15" s="49" t="s">
        <v>136</v>
      </c>
      <c r="B15" s="50" t="s">
        <v>137</v>
      </c>
      <c r="C15" s="1"/>
      <c r="D15" s="51"/>
      <c r="E15" s="51">
        <f t="shared" si="0"/>
        <v>0</v>
      </c>
    </row>
    <row r="16" spans="1:5" ht="14.4" x14ac:dyDescent="0.3">
      <c r="A16" s="49" t="s">
        <v>174</v>
      </c>
      <c r="B16" s="50" t="s">
        <v>175</v>
      </c>
      <c r="C16" s="1"/>
      <c r="D16" s="51">
        <v>803.06</v>
      </c>
      <c r="E16" s="51">
        <f t="shared" si="0"/>
        <v>803.06</v>
      </c>
    </row>
    <row r="17" spans="1:5" x14ac:dyDescent="0.25">
      <c r="D17" s="1"/>
      <c r="E17" s="1"/>
    </row>
    <row r="18" spans="1:5" x14ac:dyDescent="0.25">
      <c r="C18" s="35">
        <f>SUM(C10:C17)</f>
        <v>204000</v>
      </c>
      <c r="D18" s="35">
        <f>SUM(D10:D17)</f>
        <v>143436.04999999999</v>
      </c>
      <c r="E18" s="35">
        <f>SUM(E10:E17)</f>
        <v>-60563.950000000004</v>
      </c>
    </row>
    <row r="19" spans="1:5" ht="23.4" x14ac:dyDescent="0.45">
      <c r="A19" s="34" t="s">
        <v>61</v>
      </c>
    </row>
    <row r="20" spans="1:5" ht="14.4" x14ac:dyDescent="0.3">
      <c r="A20" s="49" t="s">
        <v>138</v>
      </c>
      <c r="B20" s="50" t="s">
        <v>76</v>
      </c>
      <c r="C20" s="1">
        <v>66000</v>
      </c>
      <c r="D20" s="51">
        <v>77444.89</v>
      </c>
      <c r="E20" s="51">
        <f>+C20-D20</f>
        <v>-11444.89</v>
      </c>
    </row>
    <row r="21" spans="1:5" ht="14.4" x14ac:dyDescent="0.3">
      <c r="A21" s="49" t="s">
        <v>139</v>
      </c>
      <c r="B21" s="50" t="s">
        <v>140</v>
      </c>
      <c r="C21" s="1"/>
      <c r="D21" s="51"/>
      <c r="E21" s="51">
        <f t="shared" ref="E21:E30" si="1">+C21-D21</f>
        <v>0</v>
      </c>
    </row>
    <row r="22" spans="1:5" ht="14.4" x14ac:dyDescent="0.3">
      <c r="A22" s="49" t="s">
        <v>149</v>
      </c>
      <c r="B22" s="50" t="s">
        <v>150</v>
      </c>
      <c r="C22" s="1"/>
      <c r="D22" s="51"/>
      <c r="E22" s="51">
        <f t="shared" si="1"/>
        <v>0</v>
      </c>
    </row>
    <row r="23" spans="1:5" ht="14.4" x14ac:dyDescent="0.3">
      <c r="A23" s="49" t="s">
        <v>170</v>
      </c>
      <c r="B23" s="50" t="s">
        <v>171</v>
      </c>
      <c r="C23" s="1">
        <v>2000</v>
      </c>
      <c r="D23" s="51"/>
      <c r="E23" s="51">
        <f t="shared" si="1"/>
        <v>2000</v>
      </c>
    </row>
    <row r="24" spans="1:5" ht="14.4" x14ac:dyDescent="0.3">
      <c r="A24" s="49" t="s">
        <v>141</v>
      </c>
      <c r="B24" s="50" t="s">
        <v>80</v>
      </c>
      <c r="C24" s="1">
        <v>45000</v>
      </c>
      <c r="D24" s="51">
        <f>130744.53-77444.89</f>
        <v>53299.64</v>
      </c>
      <c r="E24" s="51">
        <f t="shared" si="1"/>
        <v>-8299.64</v>
      </c>
    </row>
    <row r="25" spans="1:5" ht="14.4" x14ac:dyDescent="0.3">
      <c r="A25" s="49" t="s">
        <v>152</v>
      </c>
      <c r="B25" s="50" t="s">
        <v>153</v>
      </c>
      <c r="C25" s="1"/>
      <c r="D25" s="51"/>
      <c r="E25" s="51">
        <f t="shared" si="1"/>
        <v>0</v>
      </c>
    </row>
    <row r="26" spans="1:5" ht="14.4" x14ac:dyDescent="0.3">
      <c r="A26" s="49" t="s">
        <v>142</v>
      </c>
      <c r="B26" s="50" t="s">
        <v>90</v>
      </c>
      <c r="C26" s="1"/>
      <c r="D26" s="51"/>
      <c r="E26" s="51">
        <f t="shared" si="1"/>
        <v>0</v>
      </c>
    </row>
    <row r="27" spans="1:5" ht="14.4" x14ac:dyDescent="0.3">
      <c r="A27" s="49" t="s">
        <v>143</v>
      </c>
      <c r="B27" s="50" t="s">
        <v>144</v>
      </c>
      <c r="C27" s="1"/>
      <c r="D27" s="51"/>
      <c r="E27" s="51">
        <f t="shared" si="1"/>
        <v>0</v>
      </c>
    </row>
    <row r="28" spans="1:5" ht="14.4" x14ac:dyDescent="0.3">
      <c r="A28" s="49" t="s">
        <v>145</v>
      </c>
      <c r="B28" s="50" t="s">
        <v>92</v>
      </c>
      <c r="C28" s="1"/>
      <c r="D28" s="51"/>
      <c r="E28" s="51">
        <f t="shared" si="1"/>
        <v>0</v>
      </c>
    </row>
    <row r="29" spans="1:5" ht="14.4" x14ac:dyDescent="0.3">
      <c r="A29" s="49" t="s">
        <v>146</v>
      </c>
      <c r="B29" s="50" t="s">
        <v>147</v>
      </c>
      <c r="C29" s="1">
        <v>5000</v>
      </c>
      <c r="D29" s="51"/>
      <c r="E29" s="51">
        <f t="shared" si="1"/>
        <v>5000</v>
      </c>
    </row>
    <row r="30" spans="1:5" ht="14.4" x14ac:dyDescent="0.3">
      <c r="A30" s="49" t="s">
        <v>148</v>
      </c>
      <c r="B30" s="50" t="s">
        <v>107</v>
      </c>
      <c r="C30" s="1"/>
      <c r="D30" s="51"/>
      <c r="E30" s="51">
        <f t="shared" si="1"/>
        <v>0</v>
      </c>
    </row>
    <row r="32" spans="1:5" x14ac:dyDescent="0.25">
      <c r="C32" s="35">
        <f>SUM(C20:C31)</f>
        <v>118000</v>
      </c>
      <c r="D32" s="35">
        <f>SUM(D20:D31)</f>
        <v>130744.53</v>
      </c>
      <c r="E32" s="35">
        <f>SUM(E20:E31)</f>
        <v>-12744.529999999999</v>
      </c>
    </row>
    <row r="33" spans="1:5" ht="16.2" thickBot="1" x14ac:dyDescent="0.35">
      <c r="B33" s="50" t="s">
        <v>108</v>
      </c>
      <c r="C33" s="36">
        <f>+C18-C32</f>
        <v>86000</v>
      </c>
      <c r="E33" s="38"/>
    </row>
    <row r="34" spans="1:5" ht="14.4" thickTop="1" thickBot="1" x14ac:dyDescent="0.3">
      <c r="A34" s="72" t="s">
        <v>161</v>
      </c>
      <c r="B34" s="72"/>
      <c r="C34" s="72"/>
      <c r="D34" s="40">
        <f>+D18-D32</f>
        <v>12691.51999999999</v>
      </c>
      <c r="E34" s="39"/>
    </row>
    <row r="35" spans="1:5" ht="13.8" thickTop="1" x14ac:dyDescent="0.25">
      <c r="A35" s="7"/>
      <c r="D35" s="1"/>
    </row>
  </sheetData>
  <mergeCells count="6">
    <mergeCell ref="A34:C34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2016-08-17T20:44:17Z</cp:lastPrinted>
  <dcterms:created xsi:type="dcterms:W3CDTF">2006-09-08T23:24:39Z</dcterms:created>
  <dcterms:modified xsi:type="dcterms:W3CDTF">2016-08-18T15:22:32Z</dcterms:modified>
</cp:coreProperties>
</file>