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44" i="5" l="1"/>
  <c r="C44" i="5"/>
  <c r="E38" i="5"/>
  <c r="E37" i="5"/>
  <c r="E36" i="5"/>
  <c r="E35" i="5"/>
  <c r="E34" i="5"/>
  <c r="E33" i="5"/>
  <c r="E32" i="5"/>
  <c r="E31" i="5"/>
  <c r="E30" i="5"/>
  <c r="E29" i="5"/>
  <c r="E28" i="5"/>
  <c r="E27" i="5"/>
  <c r="D27" i="5"/>
  <c r="E26" i="5"/>
  <c r="E25" i="5"/>
  <c r="E24" i="5"/>
  <c r="E23" i="5"/>
  <c r="E44" i="5" s="1"/>
  <c r="D21" i="5"/>
  <c r="D46" i="5" s="1"/>
  <c r="C21" i="5"/>
  <c r="C45" i="5" s="1"/>
  <c r="E17" i="5"/>
  <c r="E16" i="5"/>
  <c r="E15" i="5"/>
  <c r="E14" i="5"/>
  <c r="E13" i="5"/>
  <c r="E12" i="5"/>
  <c r="E11" i="5"/>
  <c r="E21" i="5" s="1"/>
  <c r="E10" i="5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5" i="4"/>
  <c r="E14" i="4"/>
  <c r="E13" i="4"/>
  <c r="E11" i="4"/>
  <c r="E10" i="4"/>
  <c r="E16" i="4" s="1"/>
  <c r="A5" i="4"/>
  <c r="D54" i="3"/>
  <c r="D52" i="3"/>
  <c r="C52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52" i="3" s="1"/>
  <c r="D20" i="3"/>
  <c r="C20" i="3"/>
  <c r="C53" i="3" s="1"/>
  <c r="E17" i="3"/>
  <c r="E16" i="3"/>
  <c r="E15" i="3"/>
  <c r="E14" i="3"/>
  <c r="E13" i="3"/>
  <c r="D13" i="3"/>
  <c r="E12" i="3"/>
  <c r="E11" i="3"/>
  <c r="E20" i="3" s="1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2" i="1"/>
  <c r="F21" i="1"/>
  <c r="F20" i="1"/>
  <c r="C19" i="1"/>
  <c r="F19" i="1" s="1"/>
  <c r="F14" i="1"/>
  <c r="F13" i="1"/>
  <c r="F12" i="1"/>
  <c r="F11" i="1"/>
  <c r="F44" i="1" l="1"/>
  <c r="D49" i="1"/>
  <c r="F35" i="1"/>
  <c r="C37" i="1"/>
  <c r="F24" i="1"/>
  <c r="F34" i="1"/>
  <c r="F37" i="1" s="1"/>
  <c r="C44" i="1"/>
  <c r="C47" i="1" l="1"/>
  <c r="C49" i="1" s="1"/>
  <c r="F47" i="1"/>
  <c r="F49" i="1" s="1"/>
</calcChain>
</file>

<file path=xl/sharedStrings.xml><?xml version="1.0" encoding="utf-8"?>
<sst xmlns="http://schemas.openxmlformats.org/spreadsheetml/2006/main" count="246" uniqueCount="192">
  <si>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</si>
  <si>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</si>
  <si>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</si>
  <si>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</si>
  <si>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</si>
  <si>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</si>
  <si>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</si>
  <si>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</si>
  <si>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</si>
  <si>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</si>
  <si>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</si>
  <si>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</si>
  <si>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</si>
  <si>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</si>
  <si>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</si>
  <si>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</si>
  <si>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</si>
  <si>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</si>
  <si>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</si>
  <si>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</si>
  <si>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</si>
  <si>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</si>
  <si>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</si>
  <si>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</si>
  <si>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</si>
  <si>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</si>
  <si>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</si>
  <si>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</si>
  <si>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</si>
  <si>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</si>
  <si>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</si>
  <si>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</si>
  <si>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</si>
  <si>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</si>
  <si>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</si>
  <si>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</si>
  <si>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</si>
  <si>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</si>
  <si>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</si>
  <si>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</si>
  <si>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</si>
  <si>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71-0000-1960-696520-48860</t>
  </si>
  <si>
    <t>Int Incm : AS-Operating Reven</t>
  </si>
  <si>
    <t>71-0000-1960-696520-48861</t>
  </si>
  <si>
    <t>Unreal Gain/(Loss) : AS-Opera</t>
  </si>
  <si>
    <t>Other Stu Fees &amp; Charges : AS</t>
  </si>
  <si>
    <t>71-0000-1960-696529-48891</t>
  </si>
  <si>
    <t>Other  : AS-Other : Stdnt Dev</t>
  </si>
  <si>
    <t>Expenditures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</si>
  <si>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</si>
  <si>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</si>
  <si>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</si>
  <si>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</si>
  <si>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</si>
  <si>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</si>
  <si>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</si>
  <si>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</si>
  <si>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</si>
  <si>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</si>
  <si>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</si>
  <si>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</si>
  <si>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</si>
  <si>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</si>
  <si>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</si>
  <si>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</si>
  <si>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</si>
  <si>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</si>
  <si>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</si>
  <si>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</si>
  <si>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</si>
  <si>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</si>
  <si>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</si>
  <si>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</si>
  <si>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</si>
  <si>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</si>
  <si>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</si>
  <si>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71-0000-1960-696532-55991</t>
  </si>
  <si>
    <t>71-0000-1960-696534-55991</t>
  </si>
  <si>
    <t>Other-Unrest : AS-Leadership</t>
  </si>
  <si>
    <t>71-0000-1960-696540-55991</t>
  </si>
  <si>
    <t>Other-Unrest : AS-Activity Fe</t>
  </si>
  <si>
    <t>Equipment&lt;$5K : AS-Capital Ou</t>
  </si>
  <si>
    <t>Estimated Deficit</t>
  </si>
  <si>
    <t>Student Representative Fee</t>
  </si>
  <si>
    <t>Adjusted Budget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</si>
  <si>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</si>
  <si>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</si>
  <si>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</si>
  <si>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</si>
  <si>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</si>
  <si>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</si>
  <si>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</si>
  <si>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</si>
  <si>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</si>
  <si>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</si>
  <si>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</si>
  <si>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</si>
  <si>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</si>
  <si>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</si>
  <si>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</si>
  <si>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</si>
  <si>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</si>
  <si>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</si>
  <si>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</si>
  <si>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</si>
  <si>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</si>
  <si>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</si>
  <si>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</si>
  <si>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</si>
  <si>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</si>
  <si>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</si>
  <si>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</si>
  <si>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</si>
  <si>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</si>
  <si>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</si>
  <si>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</si>
  <si>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</si>
  <si>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</si>
  <si>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</si>
  <si>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</si>
  <si>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</si>
  <si>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</si>
  <si>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</si>
  <si>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</si>
  <si>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</si>
  <si>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</si>
  <si>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</si>
  <si>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</si>
  <si>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</si>
  <si>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</si>
  <si>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</si>
  <si>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</si>
  <si>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</si>
  <si>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</si>
  <si>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</si>
  <si>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</si>
  <si>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</si>
  <si>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</si>
  <si>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</si>
  <si>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</si>
  <si>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</si>
  <si>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</si>
  <si>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</si>
  <si>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</si>
  <si>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</si>
  <si>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</si>
  <si>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</si>
  <si>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</si>
  <si>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</si>
  <si>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</si>
  <si>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</si>
  <si>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</si>
  <si>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</si>
  <si>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</si>
  <si>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</si>
  <si>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</si>
  <si>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71-0000-1960-696530-54463</t>
  </si>
  <si>
    <t>NonInstruc-Subscriptions</t>
  </si>
  <si>
    <t>71-0000-1960-696536-55991</t>
  </si>
  <si>
    <t>Other Unrest " Awards</t>
  </si>
  <si>
    <t>71-0000-1960-696530-55991</t>
  </si>
  <si>
    <t>Other : Oper Activities</t>
  </si>
  <si>
    <t>73-9210-1960-696530-56400</t>
  </si>
  <si>
    <t>71-0000-1960-696530-48885</t>
  </si>
  <si>
    <t>Rentals-Equipment</t>
  </si>
  <si>
    <t>71-0000-1960-696530-55440</t>
  </si>
  <si>
    <t>Services-Adertising</t>
  </si>
  <si>
    <t>Other -Urnest</t>
  </si>
  <si>
    <t>71-0000-1960-696530-56400</t>
  </si>
  <si>
    <t>71-0000-1960-696532-54431</t>
  </si>
  <si>
    <t>NonInstruc-Supplies : Club Develop.</t>
  </si>
  <si>
    <t>71-0000-1960-696546-54464</t>
  </si>
  <si>
    <t xml:space="preserve">NonInstruc-Food/Hospitality </t>
  </si>
  <si>
    <t>72-0000-1960-696530-48860</t>
  </si>
  <si>
    <t>72-0000-1960-696530-48861</t>
  </si>
  <si>
    <t>72-0000-1960-696530-48884</t>
  </si>
  <si>
    <t>73-0000-1960-696530-48860</t>
  </si>
  <si>
    <t>73-0000-1960-696530-48861</t>
  </si>
  <si>
    <t>73-0000-1960-696530-48883</t>
  </si>
  <si>
    <t>73-0000-1960-696530-56400</t>
  </si>
  <si>
    <t>73-0000-1960-696530-56450</t>
  </si>
  <si>
    <t>73-9210-1960-696530-56270</t>
  </si>
  <si>
    <t>Student Center East Medern: Build</t>
  </si>
  <si>
    <t>Student Center East Medern: Equip</t>
  </si>
  <si>
    <t>73-9210-1960-696530-56450</t>
  </si>
  <si>
    <t>Due From Fund 32</t>
  </si>
  <si>
    <t>71-0000-1960-696530-55771</t>
  </si>
  <si>
    <t>71-0000-1960-696546-55991</t>
  </si>
  <si>
    <t>Other-Unrest : AS-FLOW</t>
  </si>
  <si>
    <t>73-0000-1960-696530-54431</t>
  </si>
  <si>
    <t>NonInstruc-Supplies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</si>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</sst>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  <font>
      <sz val="10"/>
      <color rgb="FF3C3C3D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-17-18/ASMJC-Financial%20Statements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7BS"/>
      <sheetName val="Jul17IS"/>
      <sheetName val="Jul17-BVA-71"/>
      <sheetName val="Jul17-BVA-72"/>
      <sheetName val="Jul17-BVA-73"/>
      <sheetName val="Aug17BS"/>
      <sheetName val="Aug17IS"/>
      <sheetName val="Aug17-BVA-71"/>
      <sheetName val="Aug17-BVA-72"/>
      <sheetName val="Aug17-BVA-73"/>
      <sheetName val="Sep17BS"/>
      <sheetName val="Sep17IS"/>
      <sheetName val="Sept17-BVA-71"/>
      <sheetName val="Sept17-BVA-72"/>
      <sheetName val="Sept17-BVA-73"/>
      <sheetName val="Oct17BS"/>
      <sheetName val="Oct17IS"/>
      <sheetName val="Oct17-BVA-71"/>
      <sheetName val="Oct17-BVA-72"/>
      <sheetName val="Oct17-BVA-73"/>
      <sheetName val="Nov17BS"/>
      <sheetName val="Nov17IS"/>
      <sheetName val="Nov17-BVA-71"/>
      <sheetName val="Nov17-BVA-72"/>
      <sheetName val="Nov17-BVA-73"/>
      <sheetName val="Dec17BS"/>
      <sheetName val="Dec17IS"/>
      <sheetName val="Dec17-BVA-71"/>
      <sheetName val="Dec17-BVA-72"/>
      <sheetName val="Dec17-BVA-73"/>
      <sheetName val="Jan18BS"/>
      <sheetName val="Jan18IS"/>
      <sheetName val="Jan18-BVA-71"/>
      <sheetName val="Jan18-BVA-72"/>
      <sheetName val="Jan18BVA-73"/>
      <sheetName val="Feb18BS"/>
      <sheetName val="Feb18IS"/>
      <sheetName val="Feb18-BVA-71"/>
      <sheetName val="Feb18-BVA-72"/>
      <sheetName val="Feb18-BVA-73"/>
      <sheetName val="Mar18BS"/>
      <sheetName val="Mar18IS"/>
      <sheetName val="Mar18-BVA-71"/>
      <sheetName val="Mar 18-BVA-72"/>
      <sheetName val="Mar 18-BVA-73"/>
      <sheetName val="Apr18BS"/>
      <sheetName val="Apr18IS"/>
      <sheetName val="Apr18-BVA-71"/>
      <sheetName val="Apr18-BVA-72"/>
      <sheetName val="Apr18-BVA-73"/>
      <sheetName val="May18BS"/>
      <sheetName val="May18IS"/>
      <sheetName val="May18-BVA-71"/>
      <sheetName val="May18-BVA-72"/>
      <sheetName val="May18-BVA-73"/>
      <sheetName val="Jun18BS"/>
      <sheetName val="Jun18IS"/>
      <sheetName val="Jun18-BVA-71"/>
      <sheetName val="Jun18-BVA-72"/>
      <sheetName val="Jun18-BVA-7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October 2017</v>
          </cell>
        </row>
      </sheetData>
      <sheetData sheetId="16">
        <row r="12">
          <cell r="B12">
            <v>-12090.509999999995</v>
          </cell>
        </row>
        <row r="20">
          <cell r="B20">
            <v>-14288.43</v>
          </cell>
        </row>
        <row r="28">
          <cell r="B28">
            <v>-222799.13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191</v>
      </c>
      <c r="B4" s="65"/>
      <c r="C4" s="64"/>
      <c r="D4" s="64"/>
      <c r="E4" s="64"/>
      <c r="F4" s="64"/>
      <c r="H4" s="46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143</v>
      </c>
      <c r="C11" s="5">
        <v>167.3</v>
      </c>
      <c r="F11" s="5">
        <f>+C11+D11+E11</f>
        <v>167.3</v>
      </c>
      <c r="G11" s="42"/>
    </row>
    <row r="12" spans="1:23" ht="14.25" customHeight="1" x14ac:dyDescent="0.35">
      <c r="A12" s="4" t="s">
        <v>185</v>
      </c>
      <c r="C12" s="5">
        <v>118.75</v>
      </c>
      <c r="F12" s="5">
        <f>+C12+D12+E12</f>
        <v>118.75</v>
      </c>
      <c r="G12" s="43"/>
    </row>
    <row r="13" spans="1:23" ht="14.25" customHeight="1" x14ac:dyDescent="0.25">
      <c r="A13" s="4" t="s">
        <v>6</v>
      </c>
      <c r="C13" s="5">
        <v>21422.77</v>
      </c>
      <c r="D13" s="5">
        <v>3887.28</v>
      </c>
      <c r="F13" s="5">
        <f t="shared" ref="F13:F22" si="0">+C13+D13+E13</f>
        <v>25310.05</v>
      </c>
    </row>
    <row r="14" spans="1:23" ht="14.25" customHeight="1" x14ac:dyDescent="0.25">
      <c r="A14" s="4" t="s">
        <v>7</v>
      </c>
      <c r="C14" s="5">
        <v>75616.570000000007</v>
      </c>
      <c r="F14" s="5">
        <f>+C14+D14+E14</f>
        <v>75616.570000000007</v>
      </c>
    </row>
    <row r="15" spans="1:23" ht="14.25" customHeight="1" x14ac:dyDescent="0.25">
      <c r="A15" s="16" t="s">
        <v>8</v>
      </c>
      <c r="B15" s="17">
        <v>165678.21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53860.85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648039.62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447.06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144</v>
      </c>
      <c r="C19" s="5">
        <f>+B15+B16+B17+B18-E19-D19</f>
        <v>207394.27</v>
      </c>
      <c r="D19" s="5">
        <v>222886.35</v>
      </c>
      <c r="E19" s="5">
        <v>437745.12</v>
      </c>
      <c r="F19" s="5">
        <f t="shared" si="0"/>
        <v>868025.74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2207.86</v>
      </c>
      <c r="F20" s="5">
        <f t="shared" si="0"/>
        <v>2207.86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145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146</v>
      </c>
      <c r="C22" s="5">
        <v>1187.5</v>
      </c>
      <c r="F22" s="5">
        <f t="shared" si="0"/>
        <v>1187.5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308115.02</v>
      </c>
      <c r="D24" s="19">
        <f>SUM(D11:D23)</f>
        <v>226773.63</v>
      </c>
      <c r="E24" s="19">
        <f>SUM(E11:E23)</f>
        <v>437745.12</v>
      </c>
      <c r="F24" s="19">
        <f>+C24+D24+E24</f>
        <v>972633.77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147</v>
      </c>
      <c r="D28" s="5">
        <v>2942.85</v>
      </c>
      <c r="E28" s="5">
        <v>16893.259999999998</v>
      </c>
      <c r="F28" s="5">
        <f t="shared" ref="F28:F35" si="1">+C28+D28+E28</f>
        <v>19836.109999999997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148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-178.14</v>
      </c>
      <c r="F30" s="5">
        <f t="shared" si="1"/>
        <v>-178.14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331.02</v>
      </c>
      <c r="F31" s="5">
        <f t="shared" si="1"/>
        <v>331.02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149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150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155758.72-C34-C31-C30</f>
        <v>151660.33000000002</v>
      </c>
      <c r="F35" s="5">
        <f t="shared" si="1"/>
        <v>151660.33000000002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155758.72000000003</v>
      </c>
      <c r="D37" s="19">
        <f>SUM(D28:D36)</f>
        <v>2942.85</v>
      </c>
      <c r="E37" s="19">
        <f>SUM(E28:E36)</f>
        <v>16893.259999999998</v>
      </c>
      <c r="F37" s="19">
        <f>SUM(F28:F36)</f>
        <v>175594.83000000002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99585.94+180544.7-25658.82-110-69422.61-95824.41+75332.01</f>
        <v>164446.81</v>
      </c>
      <c r="D41" s="5">
        <f>117171.8+163118.92+14329.21+7526.96-43965.71-20061.97</f>
        <v>238119.21000000008</v>
      </c>
      <c r="E41" s="5">
        <f>298165.42+224182.28+92107.58+44133.32+13184.64-28122.25</f>
        <v>643650.98999999987</v>
      </c>
      <c r="F41" s="5">
        <f>+C41+D41+E41</f>
        <v>1046217.01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+[1]Oct17IS!B12</f>
        <v>-12090.509999999995</v>
      </c>
      <c r="D42" s="5">
        <f>+[1]Oct17IS!B20</f>
        <v>-14288.43</v>
      </c>
      <c r="E42" s="5">
        <f>+[1]Oct17IS!B28</f>
        <v>-222799.13</v>
      </c>
      <c r="F42" s="5">
        <f>+C42+D42+E42</f>
        <v>-249178.07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152356.29999999999</v>
      </c>
      <c r="D44" s="19">
        <f>SUM(D41:D43)</f>
        <v>223830.78000000009</v>
      </c>
      <c r="E44" s="19">
        <f>SUM(E41:E43)</f>
        <v>420851.85999999987</v>
      </c>
      <c r="F44" s="19">
        <f>+F42+F41</f>
        <v>797038.94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308115.02</v>
      </c>
      <c r="D47" s="19">
        <f>+D44+D37</f>
        <v>226773.63000000009</v>
      </c>
      <c r="E47" s="19">
        <f>+E44+E37</f>
        <v>437745.11999999988</v>
      </c>
      <c r="F47" s="19">
        <f>+F44+F37</f>
        <v>972633.77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6" t="s">
        <v>0</v>
      </c>
      <c r="B1" s="67"/>
      <c r="C1" s="67"/>
      <c r="D1" s="67"/>
      <c r="E1" s="67"/>
      <c r="F1" s="67"/>
      <c r="G1" s="67"/>
      <c r="H1" s="4"/>
      <c r="I1" s="4"/>
      <c r="J1" s="4"/>
      <c r="K1" s="4"/>
      <c r="L1" s="4"/>
      <c r="M1" s="4"/>
    </row>
    <row r="2" spans="1:13" ht="15" x14ac:dyDescent="0.25">
      <c r="A2" s="63" t="s">
        <v>1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</row>
    <row r="3" spans="1:13" ht="15" x14ac:dyDescent="0.25">
      <c r="A3" s="63" t="s">
        <v>20</v>
      </c>
      <c r="B3" s="67"/>
      <c r="C3" s="67"/>
      <c r="D3" s="67"/>
      <c r="E3" s="67"/>
      <c r="F3" s="67"/>
      <c r="G3" s="67"/>
      <c r="H3" s="4"/>
      <c r="I3" s="4"/>
      <c r="J3" s="4"/>
      <c r="K3" s="4"/>
      <c r="L3" s="4"/>
      <c r="M3" s="4"/>
    </row>
    <row r="4" spans="1:13" ht="15" x14ac:dyDescent="0.25">
      <c r="A4" s="65" t="str">
        <f>+[1]Oct17BS!A4</f>
        <v>October 2017</v>
      </c>
      <c r="B4" s="67"/>
      <c r="C4" s="67"/>
      <c r="D4" s="67"/>
      <c r="E4" s="67"/>
      <c r="F4" s="67"/>
      <c r="G4" s="67"/>
      <c r="H4" s="4"/>
      <c r="I4" s="4"/>
      <c r="J4" s="4"/>
      <c r="K4" s="4"/>
      <c r="L4" s="4"/>
      <c r="M4" s="4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42022.91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-54113.42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-12090.509999999995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9248.89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-23537.32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-14288.43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35899.96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-258699.09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-222799.13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-249178.07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1" style="48" customWidth="1"/>
    <col min="2" max="2" width="39.88671875" style="7" customWidth="1"/>
    <col min="3" max="3" width="16.44140625" style="1" customWidth="1"/>
    <col min="4" max="5" width="12" style="1" bestFit="1" customWidth="1"/>
    <col min="6" max="16384" width="9.109375" style="7"/>
  </cols>
  <sheetData>
    <row r="1" spans="1:7" ht="31.2" x14ac:dyDescent="0.6">
      <c r="A1" s="69" t="s">
        <v>0</v>
      </c>
      <c r="B1" s="69"/>
      <c r="C1" s="69"/>
      <c r="D1" s="69"/>
      <c r="E1" s="69"/>
    </row>
    <row r="2" spans="1:7" x14ac:dyDescent="0.25">
      <c r="A2" s="70" t="s">
        <v>1</v>
      </c>
      <c r="B2" s="70"/>
      <c r="C2" s="70"/>
      <c r="D2" s="70"/>
      <c r="E2" s="70"/>
    </row>
    <row r="3" spans="1:7" x14ac:dyDescent="0.25">
      <c r="A3" s="70" t="s">
        <v>35</v>
      </c>
      <c r="B3" s="70"/>
      <c r="C3" s="70"/>
      <c r="D3" s="70"/>
      <c r="E3" s="70"/>
    </row>
    <row r="4" spans="1:7" x14ac:dyDescent="0.25">
      <c r="A4" s="70" t="s">
        <v>36</v>
      </c>
      <c r="B4" s="70"/>
      <c r="C4" s="70"/>
      <c r="D4" s="70"/>
      <c r="E4" s="70"/>
    </row>
    <row r="5" spans="1:7" x14ac:dyDescent="0.25">
      <c r="A5" s="71" t="str">
        <f>+[1]Oct17BS!A4</f>
        <v>October 2017</v>
      </c>
      <c r="B5" s="70"/>
      <c r="C5" s="70"/>
      <c r="D5" s="70"/>
      <c r="E5" s="70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127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49"/>
      <c r="B10" s="50"/>
      <c r="C10" s="51"/>
      <c r="D10" s="51"/>
      <c r="E10" s="51"/>
    </row>
    <row r="11" spans="1:7" ht="14.4" x14ac:dyDescent="0.3">
      <c r="A11" s="49" t="s">
        <v>41</v>
      </c>
      <c r="B11" s="50" t="s">
        <v>42</v>
      </c>
      <c r="C11" s="51">
        <v>2000</v>
      </c>
      <c r="D11" s="51">
        <v>700.22</v>
      </c>
      <c r="E11" s="51">
        <f t="shared" ref="E11:E17" si="0">+D11-C11</f>
        <v>-1299.78</v>
      </c>
      <c r="G11" s="45"/>
    </row>
    <row r="12" spans="1:7" ht="14.4" x14ac:dyDescent="0.3">
      <c r="A12" s="49" t="s">
        <v>43</v>
      </c>
      <c r="B12" s="50" t="s">
        <v>44</v>
      </c>
      <c r="C12" s="51">
        <v>0</v>
      </c>
      <c r="D12" s="51">
        <v>83.79</v>
      </c>
      <c r="E12" s="51">
        <f t="shared" si="0"/>
        <v>83.79</v>
      </c>
    </row>
    <row r="13" spans="1:7" ht="14.4" x14ac:dyDescent="0.3">
      <c r="A13" s="49" t="s">
        <v>163</v>
      </c>
      <c r="B13" s="50" t="s">
        <v>45</v>
      </c>
      <c r="C13" s="51">
        <v>228000</v>
      </c>
      <c r="D13" s="51">
        <f>40670.3+557.39</f>
        <v>41227.69</v>
      </c>
      <c r="E13" s="51">
        <f t="shared" si="0"/>
        <v>-186772.31</v>
      </c>
    </row>
    <row r="14" spans="1:7" ht="14.4" x14ac:dyDescent="0.3">
      <c r="A14" s="49" t="s">
        <v>133</v>
      </c>
      <c r="B14" s="50" t="s">
        <v>134</v>
      </c>
      <c r="C14" s="51"/>
      <c r="D14" s="51">
        <v>11.21</v>
      </c>
      <c r="E14" s="51">
        <f t="shared" si="0"/>
        <v>11.21</v>
      </c>
    </row>
    <row r="15" spans="1:7" ht="14.4" x14ac:dyDescent="0.3">
      <c r="A15" s="49" t="s">
        <v>123</v>
      </c>
      <c r="B15" s="50" t="s">
        <v>124</v>
      </c>
      <c r="C15" s="51"/>
      <c r="D15" s="51"/>
      <c r="E15" s="51">
        <f t="shared" si="0"/>
        <v>0</v>
      </c>
    </row>
    <row r="16" spans="1:7" ht="14.4" x14ac:dyDescent="0.3">
      <c r="A16" s="49" t="s">
        <v>46</v>
      </c>
      <c r="B16" s="50" t="s">
        <v>47</v>
      </c>
      <c r="C16" s="51"/>
      <c r="D16" s="51"/>
      <c r="E16" s="51">
        <f t="shared" si="0"/>
        <v>0</v>
      </c>
    </row>
    <row r="17" spans="1:5" ht="14.4" x14ac:dyDescent="0.3">
      <c r="A17" s="49" t="s">
        <v>140</v>
      </c>
      <c r="B17" s="50" t="s">
        <v>161</v>
      </c>
      <c r="C17" s="51"/>
      <c r="D17" s="51"/>
      <c r="E17" s="51">
        <f t="shared" si="0"/>
        <v>0</v>
      </c>
    </row>
    <row r="18" spans="1:5" ht="14.4" x14ac:dyDescent="0.3">
      <c r="A18" s="49"/>
      <c r="B18" s="50"/>
      <c r="C18" s="51"/>
      <c r="D18" s="51"/>
      <c r="E18" s="51"/>
    </row>
    <row r="19" spans="1:5" ht="9" customHeight="1" x14ac:dyDescent="0.3">
      <c r="A19" s="49"/>
      <c r="B19" s="50"/>
      <c r="C19" s="51"/>
      <c r="D19" s="51"/>
      <c r="E19" s="51"/>
    </row>
    <row r="20" spans="1:5" s="3" customFormat="1" ht="14.4" x14ac:dyDescent="0.3">
      <c r="A20" s="49"/>
      <c r="B20" s="50"/>
      <c r="C20" s="52">
        <f>SUM(C10:C19)</f>
        <v>230000</v>
      </c>
      <c r="D20" s="52">
        <f>SUM(D10:D19)</f>
        <v>42022.91</v>
      </c>
      <c r="E20" s="52">
        <f>SUM(E10:E19)</f>
        <v>-187977.09</v>
      </c>
    </row>
    <row r="21" spans="1:5" ht="17.25" customHeight="1" x14ac:dyDescent="0.45">
      <c r="A21" s="34" t="s">
        <v>48</v>
      </c>
    </row>
    <row r="22" spans="1:5" ht="14.4" x14ac:dyDescent="0.3">
      <c r="A22" s="49" t="s">
        <v>49</v>
      </c>
      <c r="B22" s="50" t="s">
        <v>50</v>
      </c>
      <c r="C22" s="51">
        <v>40000</v>
      </c>
      <c r="D22" s="51">
        <v>21492.19</v>
      </c>
      <c r="E22" s="51">
        <f t="shared" ref="E22:E49" si="1">+C22-D22</f>
        <v>18507.810000000001</v>
      </c>
    </row>
    <row r="23" spans="1:5" ht="14.4" x14ac:dyDescent="0.3">
      <c r="A23" s="49" t="s">
        <v>51</v>
      </c>
      <c r="B23" s="50" t="s">
        <v>52</v>
      </c>
      <c r="C23" s="51">
        <v>10000</v>
      </c>
      <c r="D23" s="51">
        <v>1019.66</v>
      </c>
      <c r="E23" s="51">
        <f t="shared" si="1"/>
        <v>8980.34</v>
      </c>
    </row>
    <row r="24" spans="1:5" ht="14.4" x14ac:dyDescent="0.3">
      <c r="A24" s="49" t="s">
        <v>53</v>
      </c>
      <c r="B24" s="50" t="s">
        <v>54</v>
      </c>
      <c r="C24" s="51">
        <v>25000</v>
      </c>
      <c r="D24" s="51">
        <v>2903.6</v>
      </c>
      <c r="E24" s="51">
        <f t="shared" si="1"/>
        <v>22096.400000000001</v>
      </c>
    </row>
    <row r="25" spans="1:5" ht="14.4" x14ac:dyDescent="0.3">
      <c r="A25" s="49" t="s">
        <v>55</v>
      </c>
      <c r="B25" s="50" t="s">
        <v>52</v>
      </c>
      <c r="C25" s="51">
        <v>16000</v>
      </c>
      <c r="D25" s="51">
        <v>3334.77</v>
      </c>
      <c r="E25" s="51">
        <f t="shared" si="1"/>
        <v>12665.23</v>
      </c>
    </row>
    <row r="26" spans="1:5" ht="14.4" x14ac:dyDescent="0.3">
      <c r="A26" s="49" t="s">
        <v>56</v>
      </c>
      <c r="B26" s="50" t="s">
        <v>57</v>
      </c>
      <c r="C26" s="51">
        <v>40000</v>
      </c>
      <c r="D26" s="51"/>
      <c r="E26" s="51">
        <f t="shared" si="1"/>
        <v>40000</v>
      </c>
    </row>
    <row r="27" spans="1:5" ht="14.4" x14ac:dyDescent="0.3">
      <c r="A27" s="49" t="s">
        <v>58</v>
      </c>
      <c r="B27" s="50" t="s">
        <v>59</v>
      </c>
      <c r="C27" s="51"/>
      <c r="D27" s="51"/>
      <c r="E27" s="51">
        <f t="shared" si="1"/>
        <v>0</v>
      </c>
    </row>
    <row r="28" spans="1:5" ht="14.4" x14ac:dyDescent="0.3">
      <c r="A28" s="49" t="s">
        <v>125</v>
      </c>
      <c r="B28" s="50" t="s">
        <v>126</v>
      </c>
      <c r="C28" s="51"/>
      <c r="D28" s="51"/>
      <c r="E28" s="51">
        <f t="shared" si="1"/>
        <v>0</v>
      </c>
    </row>
    <row r="29" spans="1:5" ht="14.4" x14ac:dyDescent="0.3">
      <c r="A29" s="49" t="s">
        <v>60</v>
      </c>
      <c r="B29" s="50" t="s">
        <v>61</v>
      </c>
      <c r="C29" s="51">
        <v>32000</v>
      </c>
      <c r="D29" s="51"/>
      <c r="E29" s="51">
        <f t="shared" si="1"/>
        <v>32000</v>
      </c>
    </row>
    <row r="30" spans="1:5" ht="14.4" x14ac:dyDescent="0.3">
      <c r="A30" s="49" t="s">
        <v>62</v>
      </c>
      <c r="B30" s="50" t="s">
        <v>63</v>
      </c>
      <c r="C30" s="51">
        <v>5000</v>
      </c>
      <c r="D30" s="51">
        <v>5576.33</v>
      </c>
      <c r="E30" s="51">
        <f t="shared" si="1"/>
        <v>-576.32999999999993</v>
      </c>
    </row>
    <row r="31" spans="1:5" ht="14.4" x14ac:dyDescent="0.3">
      <c r="A31" s="49" t="s">
        <v>156</v>
      </c>
      <c r="B31" s="50" t="s">
        <v>157</v>
      </c>
      <c r="C31" s="51"/>
      <c r="D31" s="51"/>
      <c r="E31" s="51">
        <f t="shared" si="1"/>
        <v>0</v>
      </c>
    </row>
    <row r="32" spans="1:5" ht="14.4" x14ac:dyDescent="0.3">
      <c r="A32" s="49" t="s">
        <v>64</v>
      </c>
      <c r="B32" s="50" t="s">
        <v>65</v>
      </c>
      <c r="C32" s="51">
        <v>3000</v>
      </c>
      <c r="D32" s="51"/>
      <c r="E32" s="51">
        <f t="shared" si="1"/>
        <v>3000</v>
      </c>
    </row>
    <row r="33" spans="1:5" ht="14.4" x14ac:dyDescent="0.3">
      <c r="A33" s="49" t="s">
        <v>66</v>
      </c>
      <c r="B33" s="50" t="s">
        <v>67</v>
      </c>
      <c r="C33" s="51">
        <v>1500</v>
      </c>
      <c r="D33" s="51">
        <v>304.14</v>
      </c>
      <c r="E33" s="51">
        <f t="shared" si="1"/>
        <v>1195.8600000000001</v>
      </c>
    </row>
    <row r="34" spans="1:5" ht="14.4" x14ac:dyDescent="0.3">
      <c r="A34" s="49" t="s">
        <v>68</v>
      </c>
      <c r="B34" s="50" t="s">
        <v>69</v>
      </c>
      <c r="C34" s="51"/>
      <c r="D34" s="51"/>
      <c r="E34" s="51">
        <f t="shared" si="1"/>
        <v>0</v>
      </c>
    </row>
    <row r="35" spans="1:5" ht="14.4" x14ac:dyDescent="0.3">
      <c r="A35" s="49" t="s">
        <v>131</v>
      </c>
      <c r="B35" s="50" t="s">
        <v>132</v>
      </c>
      <c r="C35" s="51"/>
      <c r="D35" s="51"/>
      <c r="E35" s="51">
        <f t="shared" si="1"/>
        <v>0</v>
      </c>
    </row>
    <row r="36" spans="1:5" ht="14.4" x14ac:dyDescent="0.3">
      <c r="A36" s="49" t="s">
        <v>70</v>
      </c>
      <c r="B36" s="50" t="s">
        <v>71</v>
      </c>
      <c r="C36" s="51"/>
      <c r="D36" s="51"/>
      <c r="E36" s="51">
        <f t="shared" si="1"/>
        <v>0</v>
      </c>
    </row>
    <row r="37" spans="1:5" ht="14.4" x14ac:dyDescent="0.3">
      <c r="A37" s="49" t="s">
        <v>165</v>
      </c>
      <c r="B37" s="50" t="s">
        <v>166</v>
      </c>
      <c r="C37" s="51">
        <v>3500</v>
      </c>
      <c r="D37" s="51">
        <v>1940.57</v>
      </c>
      <c r="E37" s="51">
        <f t="shared" si="1"/>
        <v>1559.43</v>
      </c>
    </row>
    <row r="38" spans="1:5" ht="14.4" x14ac:dyDescent="0.3">
      <c r="A38" s="49" t="s">
        <v>72</v>
      </c>
      <c r="B38" s="50" t="s">
        <v>73</v>
      </c>
      <c r="C38" s="51">
        <v>7000</v>
      </c>
      <c r="D38" s="51">
        <v>2504.42</v>
      </c>
      <c r="E38" s="51">
        <f t="shared" si="1"/>
        <v>4495.58</v>
      </c>
    </row>
    <row r="39" spans="1:5" ht="14.4" x14ac:dyDescent="0.3">
      <c r="A39" s="49" t="s">
        <v>74</v>
      </c>
      <c r="B39" s="50" t="s">
        <v>75</v>
      </c>
      <c r="C39" s="51"/>
      <c r="D39" s="51"/>
      <c r="E39" s="51">
        <f t="shared" si="1"/>
        <v>0</v>
      </c>
    </row>
    <row r="40" spans="1:5" ht="14.4" x14ac:dyDescent="0.3">
      <c r="A40" s="49" t="s">
        <v>186</v>
      </c>
      <c r="B40" s="50" t="s">
        <v>164</v>
      </c>
      <c r="C40" s="51">
        <v>4000</v>
      </c>
      <c r="D40" s="51"/>
      <c r="E40" s="51">
        <f t="shared" si="1"/>
        <v>4000</v>
      </c>
    </row>
    <row r="41" spans="1:5" ht="14.4" x14ac:dyDescent="0.3">
      <c r="A41" s="49" t="s">
        <v>160</v>
      </c>
      <c r="B41" s="50" t="s">
        <v>167</v>
      </c>
      <c r="C41" s="51">
        <v>0</v>
      </c>
      <c r="D41" s="51">
        <v>526.52</v>
      </c>
      <c r="E41" s="51">
        <f t="shared" si="1"/>
        <v>-526.52</v>
      </c>
    </row>
    <row r="42" spans="1:5" ht="14.4" x14ac:dyDescent="0.3">
      <c r="A42" s="49" t="s">
        <v>168</v>
      </c>
      <c r="B42" s="50" t="s">
        <v>81</v>
      </c>
      <c r="C42" s="51">
        <v>3500</v>
      </c>
      <c r="D42" s="51"/>
      <c r="E42" s="51">
        <f t="shared" si="1"/>
        <v>3500</v>
      </c>
    </row>
    <row r="43" spans="1:5" ht="14.4" x14ac:dyDescent="0.3">
      <c r="A43" s="49" t="s">
        <v>169</v>
      </c>
      <c r="B43" s="50" t="s">
        <v>170</v>
      </c>
      <c r="C43" s="51">
        <v>0</v>
      </c>
      <c r="D43" s="51"/>
      <c r="E43" s="51">
        <f t="shared" si="1"/>
        <v>0</v>
      </c>
    </row>
    <row r="44" spans="1:5" ht="14.4" x14ac:dyDescent="0.3">
      <c r="A44" s="49" t="s">
        <v>76</v>
      </c>
      <c r="B44" s="50" t="s">
        <v>120</v>
      </c>
      <c r="C44" s="51">
        <v>4000</v>
      </c>
      <c r="D44" s="51">
        <v>300</v>
      </c>
      <c r="E44" s="51">
        <f t="shared" si="1"/>
        <v>3700</v>
      </c>
    </row>
    <row r="45" spans="1:5" ht="14.4" x14ac:dyDescent="0.3">
      <c r="A45" s="49" t="s">
        <v>77</v>
      </c>
      <c r="B45" s="50" t="s">
        <v>78</v>
      </c>
      <c r="C45" s="51">
        <v>2500</v>
      </c>
      <c r="D45" s="51"/>
      <c r="E45" s="51">
        <f t="shared" si="1"/>
        <v>2500</v>
      </c>
    </row>
    <row r="46" spans="1:5" ht="14.4" x14ac:dyDescent="0.3">
      <c r="A46" s="49" t="s">
        <v>158</v>
      </c>
      <c r="B46" s="50" t="s">
        <v>159</v>
      </c>
      <c r="C46" s="51">
        <v>5000</v>
      </c>
      <c r="D46" s="51">
        <v>126.99</v>
      </c>
      <c r="E46" s="51">
        <f t="shared" si="1"/>
        <v>4873.01</v>
      </c>
    </row>
    <row r="47" spans="1:5" ht="14.4" x14ac:dyDescent="0.3">
      <c r="A47" s="49" t="s">
        <v>79</v>
      </c>
      <c r="B47" s="50" t="s">
        <v>80</v>
      </c>
      <c r="C47" s="51">
        <v>6000</v>
      </c>
      <c r="D47" s="51">
        <v>839.59</v>
      </c>
      <c r="E47" s="51">
        <f t="shared" si="1"/>
        <v>5160.41</v>
      </c>
    </row>
    <row r="48" spans="1:5" ht="14.4" x14ac:dyDescent="0.3">
      <c r="A48" s="49" t="s">
        <v>171</v>
      </c>
      <c r="B48" s="50" t="s">
        <v>172</v>
      </c>
      <c r="C48" s="51">
        <v>35000</v>
      </c>
      <c r="D48" s="51"/>
      <c r="E48" s="51">
        <f t="shared" si="1"/>
        <v>35000</v>
      </c>
    </row>
    <row r="49" spans="1:5" ht="14.4" x14ac:dyDescent="0.3">
      <c r="A49" s="49" t="s">
        <v>187</v>
      </c>
      <c r="B49" s="50" t="s">
        <v>188</v>
      </c>
      <c r="C49" s="51">
        <v>0</v>
      </c>
      <c r="D49" s="51">
        <v>13244.64</v>
      </c>
      <c r="E49" s="51">
        <f t="shared" si="1"/>
        <v>-13244.64</v>
      </c>
    </row>
    <row r="50" spans="1:5" ht="14.4" x14ac:dyDescent="0.3">
      <c r="A50" s="49"/>
      <c r="B50" s="50"/>
      <c r="C50" s="51"/>
      <c r="D50" s="51"/>
      <c r="E50" s="51"/>
    </row>
    <row r="51" spans="1:5" ht="10.5" customHeight="1" x14ac:dyDescent="0.3">
      <c r="A51" s="49"/>
      <c r="B51" s="50"/>
      <c r="C51" s="51"/>
      <c r="D51" s="51"/>
      <c r="E51" s="51"/>
    </row>
    <row r="52" spans="1:5" x14ac:dyDescent="0.25">
      <c r="C52" s="35">
        <f>SUM(C22:C51)</f>
        <v>243000</v>
      </c>
      <c r="D52" s="35">
        <f>SUM(D22:D50)</f>
        <v>54113.419999999984</v>
      </c>
      <c r="E52" s="35">
        <f>SUM(E22:E50)</f>
        <v>188886.58000000002</v>
      </c>
    </row>
    <row r="53" spans="1:5" ht="16.2" thickBot="1" x14ac:dyDescent="0.35">
      <c r="B53" s="50" t="s">
        <v>82</v>
      </c>
      <c r="C53" s="36">
        <f>+C20-C52</f>
        <v>-13000</v>
      </c>
      <c r="D53" s="37"/>
      <c r="E53" s="38"/>
    </row>
    <row r="54" spans="1:5" ht="23.25" customHeight="1" thickTop="1" thickBot="1" x14ac:dyDescent="0.35">
      <c r="A54" s="68" t="s">
        <v>128</v>
      </c>
      <c r="B54" s="68"/>
      <c r="C54" s="68"/>
      <c r="D54" s="36">
        <f>+D20-D52</f>
        <v>-12090.50999999998</v>
      </c>
      <c r="E54" s="39"/>
    </row>
    <row r="55" spans="1:5" ht="13.8" thickTop="1" x14ac:dyDescent="0.25"/>
  </sheetData>
  <mergeCells count="6">
    <mergeCell ref="A54:C54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83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+[1]Oct17BS!A4</f>
        <v>October 2017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173</v>
      </c>
      <c r="B10" s="50" t="s">
        <v>42</v>
      </c>
      <c r="C10" s="51">
        <v>2000</v>
      </c>
      <c r="D10" s="51">
        <v>565.63</v>
      </c>
      <c r="E10" s="51">
        <f>+D10-C10</f>
        <v>-1434.37</v>
      </c>
    </row>
    <row r="11" spans="1:5" s="50" customFormat="1" ht="14.4" x14ac:dyDescent="0.3">
      <c r="A11" s="49" t="s">
        <v>174</v>
      </c>
      <c r="B11" s="50" t="s">
        <v>85</v>
      </c>
      <c r="C11" s="51">
        <v>0</v>
      </c>
      <c r="D11" s="51">
        <v>107.34</v>
      </c>
      <c r="E11" s="51">
        <f>+D11-C11</f>
        <v>107.34</v>
      </c>
    </row>
    <row r="12" spans="1:5" s="50" customFormat="1" ht="14.4" x14ac:dyDescent="0.3">
      <c r="A12" s="49" t="s">
        <v>86</v>
      </c>
      <c r="B12" s="50" t="s">
        <v>87</v>
      </c>
      <c r="C12" s="51">
        <v>0</v>
      </c>
      <c r="D12" s="51"/>
      <c r="E12" s="51"/>
    </row>
    <row r="13" spans="1:5" s="50" customFormat="1" ht="14.4" x14ac:dyDescent="0.3">
      <c r="A13" s="49" t="s">
        <v>175</v>
      </c>
      <c r="B13" s="50" t="s">
        <v>87</v>
      </c>
      <c r="C13" s="51">
        <v>52000</v>
      </c>
      <c r="D13" s="51">
        <v>8560.7800000000007</v>
      </c>
      <c r="E13" s="51">
        <f>+D13-C13</f>
        <v>-43439.22</v>
      </c>
    </row>
    <row r="14" spans="1:5" s="50" customFormat="1" ht="14.4" x14ac:dyDescent="0.3">
      <c r="A14" s="49" t="s">
        <v>135</v>
      </c>
      <c r="B14" s="50" t="s">
        <v>134</v>
      </c>
      <c r="C14" s="51"/>
      <c r="D14" s="51">
        <v>15.14</v>
      </c>
      <c r="E14" s="51">
        <f>+D14-C14</f>
        <v>15.14</v>
      </c>
    </row>
    <row r="15" spans="1:5" ht="14.4" x14ac:dyDescent="0.3">
      <c r="A15" s="49" t="s">
        <v>88</v>
      </c>
      <c r="B15" s="50" t="s">
        <v>47</v>
      </c>
      <c r="C15" s="51"/>
      <c r="D15" s="51"/>
      <c r="E15" s="51">
        <f>+D15-C15</f>
        <v>0</v>
      </c>
    </row>
    <row r="16" spans="1:5" x14ac:dyDescent="0.25">
      <c r="C16" s="35">
        <f>SUM(C10:C15)</f>
        <v>54000</v>
      </c>
      <c r="D16" s="35">
        <f>SUM(D10:D15)</f>
        <v>9248.89</v>
      </c>
      <c r="E16" s="35">
        <f>SUM(E10:E15)</f>
        <v>-44751.11</v>
      </c>
    </row>
    <row r="17" spans="1:5" ht="23.4" x14ac:dyDescent="0.45">
      <c r="A17" s="34" t="s">
        <v>48</v>
      </c>
    </row>
    <row r="18" spans="1:5" ht="15" customHeight="1" x14ac:dyDescent="0.3">
      <c r="A18" s="49" t="s">
        <v>151</v>
      </c>
      <c r="B18" s="7" t="s">
        <v>119</v>
      </c>
      <c r="C18" s="51">
        <v>60000</v>
      </c>
      <c r="D18" s="1">
        <v>7500</v>
      </c>
      <c r="E18" s="51">
        <f>+C18-D18</f>
        <v>52500</v>
      </c>
    </row>
    <row r="19" spans="1:5" ht="15" customHeight="1" x14ac:dyDescent="0.3">
      <c r="A19" s="49" t="s">
        <v>152</v>
      </c>
      <c r="B19" s="7" t="s">
        <v>153</v>
      </c>
      <c r="C19" s="51">
        <v>0</v>
      </c>
      <c r="D19" s="1">
        <v>116.35</v>
      </c>
      <c r="E19" s="51">
        <f>+C19-D19</f>
        <v>-116.35</v>
      </c>
    </row>
    <row r="20" spans="1:5" ht="14.4" x14ac:dyDescent="0.3">
      <c r="A20" s="49" t="s">
        <v>89</v>
      </c>
      <c r="B20" s="50" t="s">
        <v>63</v>
      </c>
      <c r="C20" s="51"/>
      <c r="D20" s="51"/>
      <c r="E20" s="51">
        <f>+C20-D20</f>
        <v>0</v>
      </c>
    </row>
    <row r="21" spans="1:5" ht="14.4" x14ac:dyDescent="0.3">
      <c r="A21" s="49" t="s">
        <v>90</v>
      </c>
      <c r="B21" s="50" t="s">
        <v>65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91</v>
      </c>
      <c r="B22" s="50" t="s">
        <v>92</v>
      </c>
      <c r="C22" s="51"/>
      <c r="D22" s="51"/>
      <c r="E22" s="51">
        <f t="shared" si="0"/>
        <v>0</v>
      </c>
    </row>
    <row r="23" spans="1:5" ht="14.4" x14ac:dyDescent="0.3">
      <c r="A23" s="49" t="s">
        <v>93</v>
      </c>
      <c r="B23" s="50" t="s">
        <v>94</v>
      </c>
      <c r="C23" s="51"/>
      <c r="D23" s="51"/>
      <c r="E23" s="51">
        <f t="shared" si="0"/>
        <v>0</v>
      </c>
    </row>
    <row r="24" spans="1:5" ht="14.4" x14ac:dyDescent="0.3">
      <c r="A24" s="49" t="s">
        <v>95</v>
      </c>
      <c r="B24" s="50" t="s">
        <v>71</v>
      </c>
      <c r="C24" s="51"/>
      <c r="D24" s="51"/>
      <c r="E24" s="51">
        <f t="shared" si="0"/>
        <v>0</v>
      </c>
    </row>
    <row r="25" spans="1:5" ht="14.4" x14ac:dyDescent="0.3">
      <c r="A25" s="49" t="s">
        <v>96</v>
      </c>
      <c r="B25" s="50" t="s">
        <v>97</v>
      </c>
      <c r="C25" s="51">
        <v>46000</v>
      </c>
      <c r="D25" s="51">
        <v>15332.53</v>
      </c>
      <c r="E25" s="51">
        <f t="shared" si="0"/>
        <v>30667.47</v>
      </c>
    </row>
    <row r="26" spans="1:5" ht="14.4" x14ac:dyDescent="0.3">
      <c r="A26" s="49" t="s">
        <v>98</v>
      </c>
      <c r="B26" s="50" t="s">
        <v>99</v>
      </c>
      <c r="C26" s="51"/>
      <c r="D26" s="51"/>
      <c r="E26" s="51">
        <f t="shared" si="0"/>
        <v>0</v>
      </c>
    </row>
    <row r="27" spans="1:5" ht="14.4" x14ac:dyDescent="0.3">
      <c r="A27" s="49" t="s">
        <v>100</v>
      </c>
      <c r="B27" s="50" t="s">
        <v>101</v>
      </c>
      <c r="C27" s="51"/>
      <c r="D27" s="51">
        <v>588.44000000000005</v>
      </c>
      <c r="E27" s="51">
        <f t="shared" si="0"/>
        <v>-588.44000000000005</v>
      </c>
    </row>
    <row r="28" spans="1:5" ht="14.4" x14ac:dyDescent="0.3">
      <c r="A28" s="49" t="s">
        <v>154</v>
      </c>
      <c r="B28" s="50" t="s">
        <v>155</v>
      </c>
      <c r="C28" s="51"/>
      <c r="D28" s="51"/>
      <c r="E28" s="51">
        <f t="shared" si="0"/>
        <v>0</v>
      </c>
    </row>
    <row r="29" spans="1:5" ht="14.4" x14ac:dyDescent="0.3">
      <c r="A29" s="49" t="s">
        <v>102</v>
      </c>
      <c r="B29" s="50" t="s">
        <v>129</v>
      </c>
      <c r="C29" s="51"/>
      <c r="D29" s="51"/>
      <c r="E29" s="51">
        <f t="shared" si="0"/>
        <v>0</v>
      </c>
    </row>
    <row r="31" spans="1:5" x14ac:dyDescent="0.25">
      <c r="C31" s="35">
        <f>SUM(C18:C30)</f>
        <v>106000</v>
      </c>
      <c r="D31" s="35">
        <f>SUM(D18:D30)</f>
        <v>23537.32</v>
      </c>
      <c r="E31" s="35">
        <f>SUM(E18:E30)</f>
        <v>82462.679999999993</v>
      </c>
    </row>
    <row r="32" spans="1:5" ht="16.2" thickBot="1" x14ac:dyDescent="0.35">
      <c r="B32" s="50" t="s">
        <v>82</v>
      </c>
      <c r="C32" s="36">
        <f>+C16-C31</f>
        <v>-52000</v>
      </c>
      <c r="E32" s="38"/>
    </row>
    <row r="33" spans="1:5" ht="14.4" thickTop="1" thickBot="1" x14ac:dyDescent="0.3">
      <c r="A33" s="72" t="s">
        <v>130</v>
      </c>
      <c r="B33" s="72"/>
      <c r="C33" s="72"/>
      <c r="D33" s="40">
        <f>+D16-D31</f>
        <v>-14288.43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2.5546875" style="7" bestFit="1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103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+[1]Oct17BS!A4</f>
        <v>October 2017</v>
      </c>
      <c r="B5" s="71"/>
      <c r="C5" s="71"/>
      <c r="D5" s="71"/>
      <c r="E5" s="71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141</v>
      </c>
      <c r="B10" s="7" t="s">
        <v>142</v>
      </c>
      <c r="D10" s="1"/>
      <c r="E10" s="51">
        <f t="shared" ref="E10:E17" si="0">+D10-C10</f>
        <v>0</v>
      </c>
    </row>
    <row r="11" spans="1:5" ht="14.4" x14ac:dyDescent="0.3">
      <c r="A11" s="49" t="s">
        <v>176</v>
      </c>
      <c r="B11" s="50" t="s">
        <v>42</v>
      </c>
      <c r="C11" s="1">
        <v>5000</v>
      </c>
      <c r="D11" s="51">
        <v>1323.54</v>
      </c>
      <c r="E11" s="51">
        <f t="shared" si="0"/>
        <v>-3676.46</v>
      </c>
    </row>
    <row r="12" spans="1:5" ht="14.4" x14ac:dyDescent="0.3">
      <c r="A12" s="49" t="s">
        <v>177</v>
      </c>
      <c r="B12" s="50" t="s">
        <v>85</v>
      </c>
      <c r="C12" s="1">
        <v>0</v>
      </c>
      <c r="D12" s="51">
        <v>255.93</v>
      </c>
      <c r="E12" s="51">
        <f t="shared" si="0"/>
        <v>255.93</v>
      </c>
    </row>
    <row r="13" spans="1:5" ht="14.4" x14ac:dyDescent="0.3">
      <c r="A13" s="49" t="s">
        <v>104</v>
      </c>
      <c r="B13" s="50" t="s">
        <v>105</v>
      </c>
      <c r="C13" s="1">
        <v>0</v>
      </c>
      <c r="D13" s="51"/>
      <c r="E13" s="51">
        <f t="shared" si="0"/>
        <v>0</v>
      </c>
    </row>
    <row r="14" spans="1:5" ht="14.4" x14ac:dyDescent="0.3">
      <c r="A14" s="49" t="s">
        <v>178</v>
      </c>
      <c r="B14" s="50" t="s">
        <v>105</v>
      </c>
      <c r="C14" s="1">
        <v>155000</v>
      </c>
      <c r="D14" s="51">
        <v>34280.1</v>
      </c>
      <c r="E14" s="51">
        <f t="shared" si="0"/>
        <v>-120719.9</v>
      </c>
    </row>
    <row r="15" spans="1:5" ht="14.4" x14ac:dyDescent="0.3">
      <c r="A15" s="49" t="s">
        <v>136</v>
      </c>
      <c r="B15" s="50" t="s">
        <v>134</v>
      </c>
      <c r="C15" s="1"/>
      <c r="D15" s="51">
        <v>40.39</v>
      </c>
      <c r="E15" s="51">
        <f t="shared" si="0"/>
        <v>40.39</v>
      </c>
    </row>
    <row r="16" spans="1:5" ht="14.4" x14ac:dyDescent="0.3">
      <c r="A16" s="49" t="s">
        <v>106</v>
      </c>
      <c r="B16" s="50" t="s">
        <v>107</v>
      </c>
      <c r="C16" s="1"/>
      <c r="D16" s="51"/>
      <c r="E16" s="51">
        <f t="shared" si="0"/>
        <v>0</v>
      </c>
    </row>
    <row r="17" spans="1:5" ht="14.4" x14ac:dyDescent="0.3">
      <c r="A17" s="49" t="s">
        <v>141</v>
      </c>
      <c r="B17" s="50" t="s">
        <v>142</v>
      </c>
      <c r="C17" s="1"/>
      <c r="D17" s="51"/>
      <c r="E17" s="51">
        <f t="shared" si="0"/>
        <v>0</v>
      </c>
    </row>
    <row r="18" spans="1:5" ht="14.4" x14ac:dyDescent="0.3">
      <c r="A18" s="49"/>
      <c r="B18" s="50"/>
      <c r="C18" s="1"/>
      <c r="D18" s="51"/>
      <c r="E18" s="51"/>
    </row>
    <row r="19" spans="1:5" ht="14.4" x14ac:dyDescent="0.3">
      <c r="A19" s="49"/>
      <c r="B19" s="50"/>
      <c r="C19" s="1"/>
      <c r="D19" s="51"/>
      <c r="E19" s="51"/>
    </row>
    <row r="20" spans="1:5" x14ac:dyDescent="0.25">
      <c r="D20" s="1"/>
      <c r="E20" s="1"/>
    </row>
    <row r="21" spans="1:5" x14ac:dyDescent="0.25">
      <c r="C21" s="35">
        <f>SUM(C10:C20)</f>
        <v>160000</v>
      </c>
      <c r="D21" s="35">
        <f>SUM(D10:D20)</f>
        <v>35899.96</v>
      </c>
      <c r="E21" s="35">
        <f>SUM(E10:E20)</f>
        <v>-124100.04</v>
      </c>
    </row>
    <row r="22" spans="1:5" ht="23.4" x14ac:dyDescent="0.45">
      <c r="A22" s="34" t="s">
        <v>48</v>
      </c>
    </row>
    <row r="23" spans="1:5" ht="14.4" x14ac:dyDescent="0.3">
      <c r="A23" s="49" t="s">
        <v>108</v>
      </c>
      <c r="B23" s="50" t="s">
        <v>57</v>
      </c>
      <c r="C23" s="1">
        <v>98000</v>
      </c>
      <c r="D23" s="51">
        <v>38847.1</v>
      </c>
      <c r="E23" s="51">
        <f>+C23-D23</f>
        <v>59152.9</v>
      </c>
    </row>
    <row r="24" spans="1:5" ht="14.4" x14ac:dyDescent="0.3">
      <c r="A24" s="49" t="s">
        <v>109</v>
      </c>
      <c r="B24" s="50" t="s">
        <v>110</v>
      </c>
      <c r="C24" s="1"/>
      <c r="D24" s="51"/>
      <c r="E24" s="51">
        <f t="shared" ref="E24:E38" si="1">+C24-D24</f>
        <v>0</v>
      </c>
    </row>
    <row r="25" spans="1:5" ht="14.4" x14ac:dyDescent="0.3">
      <c r="A25" s="49" t="s">
        <v>118</v>
      </c>
      <c r="B25" s="50" t="s">
        <v>119</v>
      </c>
      <c r="C25" s="1">
        <v>20000</v>
      </c>
      <c r="D25" s="51">
        <v>1714.78</v>
      </c>
      <c r="E25" s="51">
        <f t="shared" si="1"/>
        <v>18285.22</v>
      </c>
    </row>
    <row r="26" spans="1:5" ht="14.4" x14ac:dyDescent="0.3">
      <c r="A26" s="49" t="s">
        <v>138</v>
      </c>
      <c r="B26" s="50" t="s">
        <v>139</v>
      </c>
      <c r="C26" s="1"/>
      <c r="D26" s="51"/>
      <c r="E26" s="51">
        <f t="shared" si="1"/>
        <v>0</v>
      </c>
    </row>
    <row r="27" spans="1:5" ht="14.4" x14ac:dyDescent="0.3">
      <c r="A27" s="49" t="s">
        <v>111</v>
      </c>
      <c r="B27" s="50" t="s">
        <v>61</v>
      </c>
      <c r="C27" s="1">
        <v>65000</v>
      </c>
      <c r="D27" s="51">
        <f>258699.09-232353.76</f>
        <v>26345.329999999987</v>
      </c>
      <c r="E27" s="51">
        <f t="shared" si="1"/>
        <v>38654.670000000013</v>
      </c>
    </row>
    <row r="28" spans="1:5" ht="14.4" x14ac:dyDescent="0.3">
      <c r="A28" s="49" t="s">
        <v>189</v>
      </c>
      <c r="B28" s="50" t="s">
        <v>190</v>
      </c>
      <c r="C28" s="1">
        <v>10000</v>
      </c>
      <c r="D28" s="51">
        <v>849.01</v>
      </c>
      <c r="E28" s="51">
        <f t="shared" si="1"/>
        <v>9150.99</v>
      </c>
    </row>
    <row r="29" spans="1:5" ht="14.4" x14ac:dyDescent="0.3">
      <c r="A29" s="49" t="s">
        <v>121</v>
      </c>
      <c r="B29" s="50" t="s">
        <v>122</v>
      </c>
      <c r="C29" s="1"/>
      <c r="D29" s="51"/>
      <c r="E29" s="51">
        <f t="shared" si="1"/>
        <v>0</v>
      </c>
    </row>
    <row r="30" spans="1:5" ht="14.4" x14ac:dyDescent="0.3">
      <c r="A30" s="49" t="s">
        <v>112</v>
      </c>
      <c r="B30" s="50" t="s">
        <v>71</v>
      </c>
      <c r="C30" s="1"/>
      <c r="D30" s="51"/>
      <c r="E30" s="51">
        <f t="shared" si="1"/>
        <v>0</v>
      </c>
    </row>
    <row r="31" spans="1:5" ht="14.4" x14ac:dyDescent="0.3">
      <c r="A31" s="49" t="s">
        <v>113</v>
      </c>
      <c r="B31" s="50" t="s">
        <v>114</v>
      </c>
      <c r="C31" s="1"/>
      <c r="D31" s="51"/>
      <c r="E31" s="51">
        <f t="shared" si="1"/>
        <v>0</v>
      </c>
    </row>
    <row r="32" spans="1:5" ht="14.4" x14ac:dyDescent="0.3">
      <c r="A32" s="49" t="s">
        <v>115</v>
      </c>
      <c r="B32" s="50" t="s">
        <v>73</v>
      </c>
      <c r="C32" s="1"/>
      <c r="D32" s="51"/>
      <c r="E32" s="51">
        <f t="shared" si="1"/>
        <v>0</v>
      </c>
    </row>
    <row r="33" spans="1:5" ht="14.4" x14ac:dyDescent="0.3">
      <c r="A33" s="49" t="s">
        <v>116</v>
      </c>
      <c r="B33" s="50" t="s">
        <v>117</v>
      </c>
      <c r="C33" s="1"/>
      <c r="D33" s="51">
        <v>373.77</v>
      </c>
      <c r="E33" s="51">
        <f t="shared" si="1"/>
        <v>-373.77</v>
      </c>
    </row>
    <row r="34" spans="1:5" ht="14.4" x14ac:dyDescent="0.3">
      <c r="A34" s="49" t="s">
        <v>179</v>
      </c>
      <c r="B34" s="50" t="s">
        <v>81</v>
      </c>
      <c r="C34" s="1">
        <v>15000</v>
      </c>
      <c r="D34" s="51"/>
      <c r="E34" s="51">
        <f t="shared" si="1"/>
        <v>15000</v>
      </c>
    </row>
    <row r="35" spans="1:5" ht="14.4" x14ac:dyDescent="0.3">
      <c r="A35" s="49" t="s">
        <v>180</v>
      </c>
      <c r="B35" s="50" t="s">
        <v>137</v>
      </c>
      <c r="C35" s="1">
        <v>15000</v>
      </c>
      <c r="D35" s="51"/>
      <c r="E35" s="51">
        <f t="shared" si="1"/>
        <v>15000</v>
      </c>
    </row>
    <row r="36" spans="1:5" ht="14.4" x14ac:dyDescent="0.3">
      <c r="A36" s="49" t="s">
        <v>181</v>
      </c>
      <c r="B36" s="50" t="s">
        <v>182</v>
      </c>
      <c r="C36" s="1">
        <v>155000</v>
      </c>
      <c r="D36" s="51">
        <v>130385.44</v>
      </c>
      <c r="E36" s="51">
        <f t="shared" si="1"/>
        <v>24614.559999999998</v>
      </c>
    </row>
    <row r="37" spans="1:5" ht="14.4" x14ac:dyDescent="0.3">
      <c r="A37" s="49" t="s">
        <v>162</v>
      </c>
      <c r="B37" s="50" t="s">
        <v>183</v>
      </c>
      <c r="C37" s="1">
        <v>65000</v>
      </c>
      <c r="D37" s="51">
        <v>53443.7</v>
      </c>
      <c r="E37" s="51">
        <f t="shared" si="1"/>
        <v>11556.300000000003</v>
      </c>
    </row>
    <row r="38" spans="1:5" ht="14.4" x14ac:dyDescent="0.3">
      <c r="A38" s="49" t="s">
        <v>184</v>
      </c>
      <c r="B38" s="50" t="s">
        <v>183</v>
      </c>
      <c r="C38" s="1">
        <v>0</v>
      </c>
      <c r="D38" s="51">
        <v>6739.96</v>
      </c>
      <c r="E38" s="51">
        <f t="shared" si="1"/>
        <v>-6739.96</v>
      </c>
    </row>
    <row r="39" spans="1:5" ht="14.4" x14ac:dyDescent="0.3">
      <c r="A39" s="49"/>
      <c r="B39" s="50"/>
      <c r="C39" s="1"/>
      <c r="D39" s="51"/>
      <c r="E39" s="51"/>
    </row>
    <row r="40" spans="1:5" ht="14.4" x14ac:dyDescent="0.3">
      <c r="A40" s="49"/>
      <c r="B40" s="50"/>
      <c r="C40" s="1"/>
      <c r="D40" s="51"/>
      <c r="E40" s="51"/>
    </row>
    <row r="41" spans="1:5" ht="14.4" x14ac:dyDescent="0.3">
      <c r="A41" s="49"/>
      <c r="B41" s="50"/>
      <c r="C41" s="1"/>
      <c r="D41" s="51"/>
      <c r="E41" s="51"/>
    </row>
    <row r="42" spans="1:5" ht="14.4" x14ac:dyDescent="0.3">
      <c r="A42" s="49"/>
      <c r="B42" s="50"/>
      <c r="C42" s="1"/>
      <c r="D42" s="51"/>
      <c r="E42" s="51"/>
    </row>
    <row r="44" spans="1:5" x14ac:dyDescent="0.25">
      <c r="C44" s="35">
        <f>SUM(C23:C43)</f>
        <v>443000</v>
      </c>
      <c r="D44" s="35">
        <f>SUM(D23:D43)</f>
        <v>258699.09</v>
      </c>
      <c r="E44" s="35">
        <f>SUM(E23:E43)</f>
        <v>184300.91</v>
      </c>
    </row>
    <row r="45" spans="1:5" ht="16.2" thickBot="1" x14ac:dyDescent="0.35">
      <c r="B45" s="50" t="s">
        <v>82</v>
      </c>
      <c r="C45" s="36">
        <f>+C21-C44</f>
        <v>-283000</v>
      </c>
      <c r="E45" s="38"/>
    </row>
    <row r="46" spans="1:5" ht="14.4" thickTop="1" thickBot="1" x14ac:dyDescent="0.3">
      <c r="A46" s="72" t="s">
        <v>130</v>
      </c>
      <c r="B46" s="72"/>
      <c r="C46" s="72"/>
      <c r="D46" s="40">
        <f>+D21-D44</f>
        <v>-222799.13</v>
      </c>
      <c r="E46" s="39"/>
    </row>
    <row r="47" spans="1:5" ht="13.8" thickTop="1" x14ac:dyDescent="0.25">
      <c r="A47" s="7"/>
      <c r="D47" s="1"/>
    </row>
  </sheetData>
  <mergeCells count="6">
    <mergeCell ref="A46:C4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2017-12-21T18:59:42Z</dcterms:modified>
</cp:coreProperties>
</file>